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" windowWidth="15600" windowHeight="11640" firstSheet="2" activeTab="5"/>
  </bookViews>
  <sheets>
    <sheet name="ХЛЕБ" sheetId="1" r:id="rId1"/>
    <sheet name="мясо" sheetId="2" r:id="rId2"/>
    <sheet name="Б.П." sheetId="8" r:id="rId3"/>
    <sheet name="Д.П." sheetId="13" r:id="rId4"/>
    <sheet name="накладная" sheetId="14" r:id="rId5"/>
    <sheet name="ОВЗ" sheetId="16" r:id="rId6"/>
    <sheet name="ГПД" sheetId="19" r:id="rId7"/>
    <sheet name="выпечка" sheetId="20" r:id="rId8"/>
    <sheet name="СВО" sheetId="22" r:id="rId9"/>
  </sheets>
  <externalReferences>
    <externalReference r:id="rId10"/>
  </externalReferences>
  <definedNames>
    <definedName name="_xlnm.Print_Area" localSheetId="2">Б.П.!$A$1:$O$35</definedName>
    <definedName name="_xlnm.Print_Area" localSheetId="7">выпечка!$A$1:$O$45</definedName>
    <definedName name="_xlnm.Print_Area" localSheetId="3">Д.П.!$A$1:$S$81</definedName>
    <definedName name="_xlnm.Print_Area" localSheetId="4">накладная!$A$1:$O$44</definedName>
    <definedName name="_xlnm.Print_Area" localSheetId="5">ОВЗ!$A$1:$N$36</definedName>
    <definedName name="_xlnm.Print_Area" localSheetId="8">СВО!$A$1:$O$36</definedName>
  </definedNames>
  <calcPr calcId="124519"/>
</workbook>
</file>

<file path=xl/calcChain.xml><?xml version="1.0" encoding="utf-8"?>
<calcChain xmlns="http://schemas.openxmlformats.org/spreadsheetml/2006/main">
  <c r="A45" i="14"/>
  <c r="N44"/>
  <c r="F44"/>
  <c r="M44" s="1"/>
  <c r="O44" s="1"/>
  <c r="N28" i="8"/>
  <c r="M28"/>
  <c r="O28" s="1"/>
  <c r="I28"/>
  <c r="S42" i="13"/>
  <c r="S41"/>
  <c r="R42"/>
  <c r="R41"/>
  <c r="I40"/>
  <c r="F30" i="14"/>
  <c r="B46"/>
  <c r="P25" i="19"/>
  <c r="N25"/>
  <c r="M25"/>
  <c r="I25"/>
  <c r="G35"/>
  <c r="G12" i="14"/>
  <c r="G13"/>
  <c r="G14"/>
  <c r="G15"/>
  <c r="G16"/>
  <c r="G17"/>
  <c r="G18"/>
  <c r="G19"/>
  <c r="G20"/>
  <c r="G23"/>
  <c r="G24"/>
  <c r="G25"/>
  <c r="G26"/>
  <c r="G27"/>
  <c r="G28"/>
  <c r="G30"/>
  <c r="G31"/>
  <c r="G32"/>
  <c r="G33"/>
  <c r="G34"/>
  <c r="G38"/>
  <c r="G40"/>
  <c r="G41"/>
  <c r="G42"/>
  <c r="G43"/>
  <c r="G45"/>
  <c r="F10" i="16"/>
  <c r="G10" s="1"/>
  <c r="M35" i="14"/>
  <c r="O35" s="1"/>
  <c r="M29"/>
  <c r="O29" s="1"/>
  <c r="N12"/>
  <c r="N13"/>
  <c r="N14"/>
  <c r="N15"/>
  <c r="N16"/>
  <c r="N19"/>
  <c r="N20"/>
  <c r="N21"/>
  <c r="N23"/>
  <c r="N24"/>
  <c r="N25"/>
  <c r="N26"/>
  <c r="N28"/>
  <c r="N30"/>
  <c r="N32"/>
  <c r="N34"/>
  <c r="N41"/>
  <c r="B41"/>
  <c r="B26"/>
  <c r="B27"/>
  <c r="B28"/>
  <c r="B30"/>
  <c r="B31"/>
  <c r="B32"/>
  <c r="B34"/>
  <c r="B36"/>
  <c r="B37"/>
  <c r="B13"/>
  <c r="B14"/>
  <c r="B15"/>
  <c r="B16"/>
  <c r="B18"/>
  <c r="B19"/>
  <c r="B20"/>
  <c r="B21"/>
  <c r="B23"/>
  <c r="B24"/>
  <c r="B25"/>
  <c r="B12"/>
  <c r="F38" i="16"/>
  <c r="F35" i="22" s="1"/>
  <c r="F34" i="16"/>
  <c r="F30"/>
  <c r="F27" i="19" s="1"/>
  <c r="F19" i="16"/>
  <c r="F16" i="19" s="1"/>
  <c r="F19" i="22" s="1"/>
  <c r="F15" i="16"/>
  <c r="D10"/>
  <c r="M11" i="8"/>
  <c r="F27"/>
  <c r="F13"/>
  <c r="F32" s="1"/>
  <c r="H32" s="1"/>
  <c r="F12"/>
  <c r="H12" s="1"/>
  <c r="I11"/>
  <c r="F11"/>
  <c r="A34" i="22"/>
  <c r="A33"/>
  <c r="F31" i="19"/>
  <c r="A31"/>
  <c r="A30"/>
  <c r="F21"/>
  <c r="F23"/>
  <c r="F25"/>
  <c r="F20"/>
  <c r="F12"/>
  <c r="F15" i="22" s="1"/>
  <c r="F13" i="19"/>
  <c r="F16" i="22" s="1"/>
  <c r="F14" i="19"/>
  <c r="F17" i="22" s="1"/>
  <c r="F17" i="19"/>
  <c r="F20" i="22" s="1"/>
  <c r="F18" i="19"/>
  <c r="F21" i="22" s="1"/>
  <c r="F11" i="19"/>
  <c r="F14" i="22" s="1"/>
  <c r="H32" i="13"/>
  <c r="R30"/>
  <c r="Q30"/>
  <c r="R14"/>
  <c r="Q14"/>
  <c r="I14"/>
  <c r="R25"/>
  <c r="Q25"/>
  <c r="I25"/>
  <c r="H51"/>
  <c r="R10"/>
  <c r="Q10"/>
  <c r="I10"/>
  <c r="R28"/>
  <c r="N31" i="14" s="1"/>
  <c r="Q28" i="13"/>
  <c r="G27"/>
  <c r="G41" s="1"/>
  <c r="F22" i="8"/>
  <c r="I9" i="16"/>
  <c r="N14" i="20"/>
  <c r="M14"/>
  <c r="I14"/>
  <c r="N12"/>
  <c r="M12"/>
  <c r="I12"/>
  <c r="N13"/>
  <c r="M13"/>
  <c r="I13"/>
  <c r="G15"/>
  <c r="D15"/>
  <c r="G14"/>
  <c r="D14"/>
  <c r="G10" i="22"/>
  <c r="A32"/>
  <c r="F32"/>
  <c r="F29" i="19"/>
  <c r="A29"/>
  <c r="D11" i="16"/>
  <c r="A20" i="19"/>
  <c r="M25" i="16"/>
  <c r="L25"/>
  <c r="I25"/>
  <c r="G33"/>
  <c r="G34"/>
  <c r="Q9" i="13"/>
  <c r="Q17"/>
  <c r="I30"/>
  <c r="Q19"/>
  <c r="R19"/>
  <c r="Q18"/>
  <c r="N32" i="8"/>
  <c r="M32"/>
  <c r="I32"/>
  <c r="N31"/>
  <c r="M31"/>
  <c r="N30"/>
  <c r="M30"/>
  <c r="I31"/>
  <c r="I30"/>
  <c r="M12"/>
  <c r="M19"/>
  <c r="N24"/>
  <c r="M24"/>
  <c r="I24"/>
  <c r="H31"/>
  <c r="H30"/>
  <c r="F28"/>
  <c r="G14" i="13" l="1"/>
  <c r="F18" i="16" s="1"/>
  <c r="F27" s="1"/>
  <c r="F24" i="19" s="1"/>
  <c r="N11" i="8"/>
  <c r="O11" s="1"/>
  <c r="F30" i="22"/>
  <c r="F15" i="19"/>
  <c r="F18" i="22" s="1"/>
  <c r="F27" s="1"/>
  <c r="F32" i="19"/>
  <c r="F39" s="1"/>
  <c r="F25" i="16"/>
  <c r="S14" i="13"/>
  <c r="O32" i="8"/>
  <c r="O30"/>
  <c r="S10" i="13"/>
  <c r="S19"/>
  <c r="O31" i="8"/>
  <c r="M33" i="14"/>
  <c r="O33" s="1"/>
  <c r="F26" i="20"/>
  <c r="F27"/>
  <c r="F25"/>
  <c r="F19"/>
  <c r="F20"/>
  <c r="F18"/>
  <c r="F31" i="22"/>
  <c r="R37" i="13"/>
  <c r="Q37"/>
  <c r="Q24"/>
  <c r="Q23"/>
  <c r="Q20"/>
  <c r="M23" i="14" s="1"/>
  <c r="M20"/>
  <c r="Q16" i="13"/>
  <c r="Q15"/>
  <c r="Q13"/>
  <c r="Q12"/>
  <c r="R12"/>
  <c r="F20" i="8"/>
  <c r="I12" i="13"/>
  <c r="N15" i="8"/>
  <c r="M15"/>
  <c r="F31" i="16" l="1"/>
  <c r="F28" i="19" s="1"/>
  <c r="G29" i="13"/>
  <c r="G46" s="1"/>
  <c r="F25" i="22"/>
  <c r="F22" i="19"/>
  <c r="F37" s="1"/>
  <c r="M18" i="14"/>
  <c r="S37" i="13"/>
  <c r="S12"/>
  <c r="O15" i="8"/>
  <c r="N17" i="20"/>
  <c r="M17"/>
  <c r="O17" s="1"/>
  <c r="I17"/>
  <c r="M11"/>
  <c r="M10"/>
  <c r="M9"/>
  <c r="G37"/>
  <c r="D37"/>
  <c r="G36"/>
  <c r="D36"/>
  <c r="G35"/>
  <c r="D35"/>
  <c r="G34"/>
  <c r="D34"/>
  <c r="G33"/>
  <c r="D33"/>
  <c r="D29"/>
  <c r="D12"/>
  <c r="D11"/>
  <c r="D10"/>
  <c r="D21"/>
  <c r="D19"/>
  <c r="G21"/>
  <c r="Q27" i="13"/>
  <c r="M30" i="14" s="1"/>
  <c r="Q26" i="13"/>
  <c r="M21" i="14"/>
  <c r="R32" i="13"/>
  <c r="N36" i="14" s="1"/>
  <c r="R33" i="13"/>
  <c r="N37" i="14" s="1"/>
  <c r="R34" i="13"/>
  <c r="R35"/>
  <c r="R36"/>
  <c r="R31"/>
  <c r="Q32"/>
  <c r="G36" i="14" s="1"/>
  <c r="M36" s="1"/>
  <c r="O36" s="1"/>
  <c r="Q33" i="13"/>
  <c r="Q34"/>
  <c r="Q35"/>
  <c r="Q36"/>
  <c r="Q31"/>
  <c r="I32"/>
  <c r="I33"/>
  <c r="I34"/>
  <c r="I35"/>
  <c r="I36"/>
  <c r="I31"/>
  <c r="E56"/>
  <c r="E54"/>
  <c r="E53"/>
  <c r="E43"/>
  <c r="E46"/>
  <c r="E45"/>
  <c r="E44"/>
  <c r="E41"/>
  <c r="E38"/>
  <c r="E37"/>
  <c r="E29"/>
  <c r="E28"/>
  <c r="E27"/>
  <c r="E26"/>
  <c r="S49"/>
  <c r="S50"/>
  <c r="S51"/>
  <c r="S52"/>
  <c r="S53"/>
  <c r="S48"/>
  <c r="M13" i="14"/>
  <c r="D40" i="8"/>
  <c r="D39"/>
  <c r="D36"/>
  <c r="D35"/>
  <c r="D28"/>
  <c r="D26"/>
  <c r="D24"/>
  <c r="D22"/>
  <c r="D21"/>
  <c r="D20"/>
  <c r="D19"/>
  <c r="N29"/>
  <c r="M29"/>
  <c r="I29"/>
  <c r="N19"/>
  <c r="I19"/>
  <c r="M14"/>
  <c r="M21"/>
  <c r="M17"/>
  <c r="D15"/>
  <c r="D14"/>
  <c r="D16"/>
  <c r="D17"/>
  <c r="D13"/>
  <c r="H20"/>
  <c r="H21"/>
  <c r="H22"/>
  <c r="H24"/>
  <c r="H19"/>
  <c r="I1" i="22"/>
  <c r="I1" i="20"/>
  <c r="I1" i="19"/>
  <c r="I1" i="16"/>
  <c r="I1" i="13"/>
  <c r="I1" i="14" s="1"/>
  <c r="E7" s="1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M45"/>
  <c r="I10" i="16"/>
  <c r="I11"/>
  <c r="I12"/>
  <c r="I13"/>
  <c r="I14"/>
  <c r="I15"/>
  <c r="I16"/>
  <c r="I17"/>
  <c r="I18"/>
  <c r="I19"/>
  <c r="I20"/>
  <c r="I21"/>
  <c r="I22"/>
  <c r="I23"/>
  <c r="I24"/>
  <c r="M39" i="14" l="1"/>
  <c r="O39" s="1"/>
  <c r="G37"/>
  <c r="M37" s="1"/>
  <c r="O37" s="1"/>
  <c r="M31"/>
  <c r="G38" i="20"/>
  <c r="O19" i="8"/>
  <c r="S31" i="13"/>
  <c r="S35"/>
  <c r="S34"/>
  <c r="F38" i="20"/>
  <c r="S33" i="13"/>
  <c r="S36"/>
  <c r="S32"/>
  <c r="S54"/>
  <c r="O13" i="14"/>
  <c r="N18" i="20"/>
  <c r="M18"/>
  <c r="I18"/>
  <c r="N10" i="19"/>
  <c r="N9"/>
  <c r="M15" i="14"/>
  <c r="O29" i="8"/>
  <c r="M18" i="19" l="1"/>
  <c r="D26" i="20" l="1"/>
  <c r="D27"/>
  <c r="D28"/>
  <c r="D25"/>
  <c r="D20"/>
  <c r="D22"/>
  <c r="D18"/>
  <c r="N11" i="19"/>
  <c r="N10" i="22"/>
  <c r="M10"/>
  <c r="I10"/>
  <c r="M10" i="16"/>
  <c r="L10"/>
  <c r="G11"/>
  <c r="N10" l="1"/>
  <c r="O10" i="22"/>
  <c r="G22" i="20"/>
  <c r="O45" i="14" l="1"/>
  <c r="O18" i="20"/>
  <c r="M19" i="14" l="1"/>
  <c r="M12"/>
  <c r="M26"/>
  <c r="M43"/>
  <c r="M42"/>
  <c r="M17"/>
  <c r="M41"/>
  <c r="Y21" i="13"/>
  <c r="G35" i="22"/>
  <c r="G34"/>
  <c r="G32"/>
  <c r="G31"/>
  <c r="G30"/>
  <c r="H29"/>
  <c r="H28"/>
  <c r="G28"/>
  <c r="O27"/>
  <c r="G27"/>
  <c r="G26"/>
  <c r="N25"/>
  <c r="M25"/>
  <c r="I25"/>
  <c r="G25"/>
  <c r="N24"/>
  <c r="M24"/>
  <c r="I24"/>
  <c r="G24"/>
  <c r="N23"/>
  <c r="M23"/>
  <c r="I23"/>
  <c r="G23"/>
  <c r="N22"/>
  <c r="M22"/>
  <c r="I22"/>
  <c r="N21"/>
  <c r="M21"/>
  <c r="I21"/>
  <c r="G21"/>
  <c r="N20"/>
  <c r="M20"/>
  <c r="I20"/>
  <c r="G20"/>
  <c r="N19"/>
  <c r="M19"/>
  <c r="I19"/>
  <c r="G19"/>
  <c r="N18"/>
  <c r="M18"/>
  <c r="I18"/>
  <c r="G18"/>
  <c r="N17"/>
  <c r="M17"/>
  <c r="I17"/>
  <c r="G17"/>
  <c r="N16"/>
  <c r="M16"/>
  <c r="I16"/>
  <c r="G16"/>
  <c r="N15"/>
  <c r="M15"/>
  <c r="I15"/>
  <c r="G15"/>
  <c r="N14"/>
  <c r="M14"/>
  <c r="I14"/>
  <c r="G14"/>
  <c r="N13"/>
  <c r="M13"/>
  <c r="I13"/>
  <c r="N12"/>
  <c r="M12"/>
  <c r="I12"/>
  <c r="G12"/>
  <c r="N11"/>
  <c r="M11"/>
  <c r="I11"/>
  <c r="N9"/>
  <c r="M9"/>
  <c r="I9"/>
  <c r="H46" i="13"/>
  <c r="H45"/>
  <c r="H44"/>
  <c r="H43"/>
  <c r="H42"/>
  <c r="H41"/>
  <c r="G36" i="22" l="1"/>
  <c r="G37" s="1"/>
  <c r="M40" i="14"/>
  <c r="O40" s="1"/>
  <c r="M22"/>
  <c r="M16"/>
  <c r="O24" i="22"/>
  <c r="O22"/>
  <c r="S30" i="13"/>
  <c r="O13" i="22"/>
  <c r="O14"/>
  <c r="O15"/>
  <c r="O16"/>
  <c r="O17"/>
  <c r="O18"/>
  <c r="O19"/>
  <c r="O21"/>
  <c r="O23"/>
  <c r="O25"/>
  <c r="O9"/>
  <c r="O11"/>
  <c r="O12"/>
  <c r="O20"/>
  <c r="H47" i="13"/>
  <c r="G47" s="1"/>
  <c r="O28" i="22" l="1"/>
  <c r="Q60" i="14" s="1"/>
  <c r="I43" i="13"/>
  <c r="H54"/>
  <c r="H55"/>
  <c r="H56"/>
  <c r="H53"/>
  <c r="H52"/>
  <c r="M16" i="20"/>
  <c r="N16"/>
  <c r="I16"/>
  <c r="G29"/>
  <c r="G28"/>
  <c r="G27"/>
  <c r="G26"/>
  <c r="G25"/>
  <c r="P28" i="22" l="1"/>
  <c r="G30" i="20"/>
  <c r="O16"/>
  <c r="O24" i="8"/>
  <c r="N11" i="20"/>
  <c r="N10"/>
  <c r="N9"/>
  <c r="I11"/>
  <c r="I10"/>
  <c r="I9"/>
  <c r="I12" i="8"/>
  <c r="G20" i="20"/>
  <c r="G19"/>
  <c r="G18"/>
  <c r="G12"/>
  <c r="G11"/>
  <c r="G16" s="1"/>
  <c r="G10"/>
  <c r="I23" i="19"/>
  <c r="N15" i="20"/>
  <c r="M15"/>
  <c r="I15"/>
  <c r="G23" l="1"/>
  <c r="F23" s="1"/>
  <c r="O15"/>
  <c r="G31"/>
  <c r="M17" i="19"/>
  <c r="M20"/>
  <c r="M16"/>
  <c r="G20"/>
  <c r="N18"/>
  <c r="N17"/>
  <c r="N15"/>
  <c r="N14"/>
  <c r="N13"/>
  <c r="N12"/>
  <c r="N23"/>
  <c r="M23"/>
  <c r="N22"/>
  <c r="M22"/>
  <c r="N20"/>
  <c r="N21"/>
  <c r="M21"/>
  <c r="N19"/>
  <c r="M19"/>
  <c r="N16"/>
  <c r="M15"/>
  <c r="M14"/>
  <c r="M13"/>
  <c r="M12"/>
  <c r="M11"/>
  <c r="P11" s="1"/>
  <c r="M10"/>
  <c r="P10" s="1"/>
  <c r="M9"/>
  <c r="P9" s="1"/>
  <c r="P12"/>
  <c r="G32"/>
  <c r="O20" s="1"/>
  <c r="G31"/>
  <c r="G29"/>
  <c r="G28"/>
  <c r="O22" s="1"/>
  <c r="G27"/>
  <c r="G25"/>
  <c r="O19" s="1"/>
  <c r="G24"/>
  <c r="G23"/>
  <c r="G22"/>
  <c r="G21"/>
  <c r="G18"/>
  <c r="G17"/>
  <c r="G16"/>
  <c r="G15"/>
  <c r="G14"/>
  <c r="G13"/>
  <c r="G12"/>
  <c r="G11"/>
  <c r="G9"/>
  <c r="N27" i="8"/>
  <c r="M27"/>
  <c r="I27"/>
  <c r="N23"/>
  <c r="M23"/>
  <c r="I23"/>
  <c r="N22"/>
  <c r="M22"/>
  <c r="I22"/>
  <c r="N12"/>
  <c r="H35"/>
  <c r="H36"/>
  <c r="H37"/>
  <c r="P20" i="19" l="1"/>
  <c r="P17"/>
  <c r="P21"/>
  <c r="P16"/>
  <c r="P14"/>
  <c r="P19"/>
  <c r="P23"/>
  <c r="P22"/>
  <c r="P18"/>
  <c r="P15"/>
  <c r="P13"/>
  <c r="F30" i="20"/>
  <c r="O27" i="8"/>
  <c r="G33" i="19"/>
  <c r="O22" i="8"/>
  <c r="R29" i="13"/>
  <c r="Q29"/>
  <c r="I29"/>
  <c r="M32" i="14" l="1"/>
  <c r="M34"/>
  <c r="S29" i="13"/>
  <c r="P24" i="19"/>
  <c r="O14" i="20"/>
  <c r="O23" i="8"/>
  <c r="N32" i="19"/>
  <c r="M32"/>
  <c r="N31"/>
  <c r="M31"/>
  <c r="N27"/>
  <c r="N28"/>
  <c r="N29"/>
  <c r="N30"/>
  <c r="N26"/>
  <c r="M27"/>
  <c r="M28"/>
  <c r="M29"/>
  <c r="M30"/>
  <c r="M26"/>
  <c r="I32"/>
  <c r="I31"/>
  <c r="I27"/>
  <c r="I28"/>
  <c r="I29"/>
  <c r="I30"/>
  <c r="I26"/>
  <c r="H29"/>
  <c r="H28"/>
  <c r="N25" i="16"/>
  <c r="G36" i="19"/>
  <c r="L11" i="16"/>
  <c r="L13"/>
  <c r="M24"/>
  <c r="L24"/>
  <c r="L21"/>
  <c r="L15"/>
  <c r="L14"/>
  <c r="G31"/>
  <c r="G30"/>
  <c r="P29" i="19" l="1"/>
  <c r="Q24"/>
  <c r="I22"/>
  <c r="P30"/>
  <c r="P32"/>
  <c r="P31"/>
  <c r="P28"/>
  <c r="P26"/>
  <c r="P27"/>
  <c r="N24" i="16"/>
  <c r="U11" i="14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10"/>
  <c r="P33" i="19" l="1"/>
  <c r="P34"/>
  <c r="Q59" i="14" s="1"/>
  <c r="G40" i="20"/>
  <c r="P35" i="19" l="1"/>
  <c r="I28" i="13"/>
  <c r="H50"/>
  <c r="H49"/>
  <c r="P36" i="19" l="1"/>
  <c r="R35"/>
  <c r="S28" i="13"/>
  <c r="H57"/>
  <c r="H36"/>
  <c r="H25"/>
  <c r="H26"/>
  <c r="H27"/>
  <c r="H28"/>
  <c r="H23"/>
  <c r="H11"/>
  <c r="H12"/>
  <c r="H13"/>
  <c r="H14"/>
  <c r="H15"/>
  <c r="H16"/>
  <c r="H17"/>
  <c r="H18"/>
  <c r="H19"/>
  <c r="H20"/>
  <c r="H10"/>
  <c r="L23" i="16"/>
  <c r="T59" i="13"/>
  <c r="T58"/>
  <c r="T57"/>
  <c r="T56"/>
  <c r="T55"/>
  <c r="T54"/>
  <c r="N21" i="8"/>
  <c r="I21"/>
  <c r="N20"/>
  <c r="M20"/>
  <c r="I20"/>
  <c r="G57" i="13" l="1"/>
  <c r="F16" i="20"/>
  <c r="G12" i="16"/>
  <c r="G14"/>
  <c r="G15"/>
  <c r="G16"/>
  <c r="G17"/>
  <c r="G18"/>
  <c r="G19"/>
  <c r="G20"/>
  <c r="G21"/>
  <c r="G23"/>
  <c r="G24"/>
  <c r="G25"/>
  <c r="G26"/>
  <c r="G27"/>
  <c r="G28"/>
  <c r="G37"/>
  <c r="G38"/>
  <c r="L18"/>
  <c r="L12"/>
  <c r="G37" i="19"/>
  <c r="G38"/>
  <c r="G39"/>
  <c r="G40"/>
  <c r="G41"/>
  <c r="G43"/>
  <c r="G44"/>
  <c r="G39" i="16" l="1"/>
  <c r="G45" i="19"/>
  <c r="G46" s="1"/>
  <c r="O13" i="20"/>
  <c r="H26" i="8"/>
  <c r="H27"/>
  <c r="H28"/>
  <c r="G41" i="16" l="1"/>
  <c r="M23"/>
  <c r="N23" s="1"/>
  <c r="M22"/>
  <c r="L22"/>
  <c r="N13" i="8"/>
  <c r="M13"/>
  <c r="N17"/>
  <c r="N16"/>
  <c r="M16"/>
  <c r="N14"/>
  <c r="O12"/>
  <c r="H15"/>
  <c r="H16"/>
  <c r="H17"/>
  <c r="I20" i="19" l="1"/>
  <c r="I21"/>
  <c r="N22" i="16"/>
  <c r="O13" i="8"/>
  <c r="O14"/>
  <c r="O16"/>
  <c r="O17"/>
  <c r="I13"/>
  <c r="I14"/>
  <c r="I16"/>
  <c r="I17"/>
  <c r="I10"/>
  <c r="M9" i="16"/>
  <c r="L9"/>
  <c r="M19"/>
  <c r="M20"/>
  <c r="M21"/>
  <c r="N21" s="1"/>
  <c r="L19"/>
  <c r="L20"/>
  <c r="M12"/>
  <c r="N12" s="1"/>
  <c r="M13"/>
  <c r="N13" s="1"/>
  <c r="M14"/>
  <c r="N14" s="1"/>
  <c r="M15"/>
  <c r="N15" s="1"/>
  <c r="M16"/>
  <c r="M17"/>
  <c r="M18"/>
  <c r="N18" s="1"/>
  <c r="M11"/>
  <c r="N11" s="1"/>
  <c r="L16"/>
  <c r="L17"/>
  <c r="R21" i="13"/>
  <c r="H40" i="8"/>
  <c r="N26"/>
  <c r="N25"/>
  <c r="M26"/>
  <c r="M25"/>
  <c r="I26"/>
  <c r="I25"/>
  <c r="N18"/>
  <c r="M18"/>
  <c r="I18"/>
  <c r="N10"/>
  <c r="M10"/>
  <c r="N16" i="16" l="1"/>
  <c r="I16" i="19"/>
  <c r="I12"/>
  <c r="I15"/>
  <c r="I11"/>
  <c r="I19"/>
  <c r="I14"/>
  <c r="I18"/>
  <c r="I10"/>
  <c r="I9"/>
  <c r="I13"/>
  <c r="I17"/>
  <c r="N17" i="16"/>
  <c r="N19"/>
  <c r="N9"/>
  <c r="N20"/>
  <c r="O26" i="8"/>
  <c r="O18"/>
  <c r="O25"/>
  <c r="O20"/>
  <c r="O21"/>
  <c r="O10"/>
  <c r="O33" l="1"/>
  <c r="Q62" i="14" s="1"/>
  <c r="N28" i="16"/>
  <c r="Q61" i="14" s="1"/>
  <c r="H39" i="8"/>
  <c r="H14"/>
  <c r="H13"/>
  <c r="H11"/>
  <c r="H42" s="1"/>
  <c r="P42" l="1"/>
  <c r="H48"/>
  <c r="O28" i="16"/>
  <c r="M43" i="8" l="1"/>
  <c r="R22" i="13"/>
  <c r="Q22"/>
  <c r="I22"/>
  <c r="S22" l="1"/>
  <c r="O9" i="20"/>
  <c r="R26" i="13" l="1"/>
  <c r="R27"/>
  <c r="I26"/>
  <c r="I27"/>
  <c r="R23"/>
  <c r="R24"/>
  <c r="N27" i="14" s="1"/>
  <c r="I23" i="13"/>
  <c r="I24"/>
  <c r="R11"/>
  <c r="R13"/>
  <c r="R15"/>
  <c r="N18" i="14" s="1"/>
  <c r="R16" i="13"/>
  <c r="R17"/>
  <c r="R18"/>
  <c r="R20"/>
  <c r="R9"/>
  <c r="Q11"/>
  <c r="Q21"/>
  <c r="I21"/>
  <c r="I20"/>
  <c r="I18"/>
  <c r="I17"/>
  <c r="I16"/>
  <c r="I15"/>
  <c r="I13"/>
  <c r="I11"/>
  <c r="O23" i="14" l="1"/>
  <c r="O20"/>
  <c r="O18"/>
  <c r="M28"/>
  <c r="O28" s="1"/>
  <c r="O21"/>
  <c r="O30"/>
  <c r="M24"/>
  <c r="O24" s="1"/>
  <c r="M25"/>
  <c r="O43"/>
  <c r="O31"/>
  <c r="O26"/>
  <c r="O12"/>
  <c r="O22"/>
  <c r="O15"/>
  <c r="O16"/>
  <c r="O32"/>
  <c r="O41"/>
  <c r="O25"/>
  <c r="O17"/>
  <c r="O42"/>
  <c r="O19"/>
  <c r="S16" i="13"/>
  <c r="S20"/>
  <c r="S9"/>
  <c r="S13"/>
  <c r="S11"/>
  <c r="S27"/>
  <c r="S18"/>
  <c r="S15"/>
  <c r="S25"/>
  <c r="S26"/>
  <c r="S23"/>
  <c r="S21"/>
  <c r="S17"/>
  <c r="S24"/>
  <c r="S39" l="1"/>
  <c r="M14" i="14"/>
  <c r="O14" s="1"/>
  <c r="M38"/>
  <c r="O38" s="1"/>
  <c r="M27"/>
  <c r="O27" s="1"/>
  <c r="O34"/>
  <c r="Q63" l="1"/>
  <c r="I44" i="13"/>
  <c r="O47" i="14"/>
  <c r="U37"/>
  <c r="O10" i="20" l="1"/>
  <c r="O11"/>
  <c r="O12"/>
  <c r="O19" l="1"/>
  <c r="H29" i="13"/>
  <c r="Q64" i="14" l="1"/>
  <c r="R64" s="1"/>
  <c r="O20" i="20"/>
  <c r="P19"/>
  <c r="R43" i="13"/>
  <c r="S43" s="1"/>
  <c r="I9" l="1"/>
  <c r="H37" l="1"/>
  <c r="H38"/>
  <c r="H21" l="1"/>
  <c r="H31"/>
  <c r="H39"/>
  <c r="I42" s="1"/>
  <c r="H58" l="1"/>
  <c r="H59" s="1"/>
  <c r="U39" s="1"/>
  <c r="S44" l="1"/>
  <c r="R44"/>
  <c r="H29" i="16" l="1"/>
  <c r="H28"/>
  <c r="A12" i="13"/>
  <c r="I10" i="1"/>
  <c r="I11"/>
  <c r="I12"/>
  <c r="I13"/>
  <c r="I14"/>
  <c r="I15"/>
  <c r="I11" i="2"/>
  <c r="I10"/>
  <c r="A16" i="13" l="1"/>
  <c r="I16" i="1"/>
  <c r="A10" i="13"/>
  <c r="A14"/>
  <c r="A9"/>
  <c r="A11"/>
  <c r="A13"/>
  <c r="A15"/>
  <c r="A17"/>
  <c r="I12" i="2"/>
  <c r="A20" i="13" l="1"/>
</calcChain>
</file>

<file path=xl/sharedStrings.xml><?xml version="1.0" encoding="utf-8"?>
<sst xmlns="http://schemas.openxmlformats.org/spreadsheetml/2006/main" count="408" uniqueCount="167">
  <si>
    <t>Приложение</t>
  </si>
  <si>
    <t>к договору на поставку</t>
  </si>
  <si>
    <t>продуктов питания №______</t>
  </si>
  <si>
    <t>СПЕЦИФИКАЦИЯ</t>
  </si>
  <si>
    <t>№</t>
  </si>
  <si>
    <t>НАИМЕНОВАНИЕ ТОВАРА</t>
  </si>
  <si>
    <t>ЕД.ИЗМЕР</t>
  </si>
  <si>
    <t>КОЛ-ВО</t>
  </si>
  <si>
    <t>ЦЕНА</t>
  </si>
  <si>
    <t>СУММА</t>
  </si>
  <si>
    <t>Поставщик:</t>
  </si>
  <si>
    <t>Покупатель:</t>
  </si>
  <si>
    <t>шт</t>
  </si>
  <si>
    <t>________________ Анисимова Л.Н.</t>
  </si>
  <si>
    <t>____________ ИП Поршнева А.В.</t>
  </si>
  <si>
    <t>кг</t>
  </si>
  <si>
    <t>говядина</t>
  </si>
  <si>
    <t>масло сливочное</t>
  </si>
  <si>
    <t>картофель</t>
  </si>
  <si>
    <t>масло растительное</t>
  </si>
  <si>
    <t>хлеб столичный 0,7</t>
  </si>
  <si>
    <t>хлеб пшеничный в/с 0,6</t>
  </si>
  <si>
    <t>батон "сельский" 0,4</t>
  </si>
  <si>
    <t>мука</t>
  </si>
  <si>
    <t>сахар</t>
  </si>
  <si>
    <t>соль</t>
  </si>
  <si>
    <t>____________ ИП Поникаровская Е.В.</t>
  </si>
  <si>
    <t>от "______ 2016__г.</t>
  </si>
  <si>
    <t>НАЧАЛЬНАЯ       площадка</t>
  </si>
  <si>
    <t>от "__площадка__ 2016__г.</t>
  </si>
  <si>
    <t xml:space="preserve">НАЧАЛЬНАЯ    </t>
  </si>
  <si>
    <t>молоко сухое</t>
  </si>
  <si>
    <t>Меню - требование</t>
  </si>
  <si>
    <t>калькуляционная карточка</t>
  </si>
  <si>
    <t>Заборный лист:</t>
  </si>
  <si>
    <t>Сборник рецептур блюд ШОУ 2008г</t>
  </si>
  <si>
    <t>наименование:</t>
  </si>
  <si>
    <t>кол-во</t>
  </si>
  <si>
    <t>цена</t>
  </si>
  <si>
    <t>сумма</t>
  </si>
  <si>
    <t>на 1 пор.гр</t>
  </si>
  <si>
    <t>молоко сгущёное</t>
  </si>
  <si>
    <t>яйцо столовое</t>
  </si>
  <si>
    <t>250/20/10</t>
  </si>
  <si>
    <t>лук репчатый</t>
  </si>
  <si>
    <t>томат паста</t>
  </si>
  <si>
    <t>морковь</t>
  </si>
  <si>
    <t>мясо говядина</t>
  </si>
  <si>
    <t>зелень</t>
  </si>
  <si>
    <t>майонез</t>
  </si>
  <si>
    <t>50 пор</t>
  </si>
  <si>
    <t>дрожжи</t>
  </si>
  <si>
    <t>хлеб</t>
  </si>
  <si>
    <t>Пюре картофельное</t>
  </si>
  <si>
    <t>маргарин</t>
  </si>
  <si>
    <t>Антонова Н.А.</t>
  </si>
  <si>
    <t>Накладная</t>
  </si>
  <si>
    <t>кому:          КУХНЯ</t>
  </si>
  <si>
    <t>От кого;</t>
  </si>
  <si>
    <t>№п/п</t>
  </si>
  <si>
    <t>итого</t>
  </si>
  <si>
    <t>ОВЗ</t>
  </si>
  <si>
    <t>Б.П.</t>
  </si>
  <si>
    <t>Наименование:</t>
  </si>
  <si>
    <t>кг.</t>
  </si>
  <si>
    <t>Завтрак:</t>
  </si>
  <si>
    <t>ОБЕД;</t>
  </si>
  <si>
    <r>
      <t xml:space="preserve">количество детей: </t>
    </r>
    <r>
      <rPr>
        <b/>
        <u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 чел</t>
    </r>
  </si>
  <si>
    <t>70/30</t>
  </si>
  <si>
    <t>Полдник;</t>
  </si>
  <si>
    <t xml:space="preserve"> "Внеурочка"</t>
  </si>
  <si>
    <t>Сборник рецептур блюд ШОУ 2018г</t>
  </si>
  <si>
    <t>ТК № 311</t>
  </si>
  <si>
    <t>Рассольник Ленинградский</t>
  </si>
  <si>
    <t>ТК №56</t>
  </si>
  <si>
    <t>крупа перловая</t>
  </si>
  <si>
    <t>огурцы консервированные</t>
  </si>
  <si>
    <t>ТК №99(1)</t>
  </si>
  <si>
    <t>крупа рис</t>
  </si>
  <si>
    <t>ОВЗ (бесплатное питание)</t>
  </si>
  <si>
    <t>выпечка</t>
  </si>
  <si>
    <t>ТК № 161</t>
  </si>
  <si>
    <t>шеф повар:</t>
  </si>
  <si>
    <t>Оладьи со сгущ. Молоком</t>
  </si>
  <si>
    <t>Котлеты мясные с соусом</t>
  </si>
  <si>
    <t>мясо</t>
  </si>
  <si>
    <t>чеснок</t>
  </si>
  <si>
    <t>80/30</t>
  </si>
  <si>
    <t>Дополнительное платное питание. Корп 2</t>
  </si>
  <si>
    <t>питание учащихся с 1 по 4 класс</t>
  </si>
  <si>
    <t>томат- паста</t>
  </si>
  <si>
    <t>количество детей:     чел.</t>
  </si>
  <si>
    <t>огурцы консервир</t>
  </si>
  <si>
    <t>шеф повар ; Антонова Н.А.</t>
  </si>
  <si>
    <t>МБОУ" Красноборская средняя школа"</t>
  </si>
  <si>
    <t>МБОУ"Красноборская средняя школа"</t>
  </si>
  <si>
    <t>Тефтели из говядины с рисом</t>
  </si>
  <si>
    <t>итого;</t>
  </si>
  <si>
    <t>ТК№ 282</t>
  </si>
  <si>
    <t>ТК №202</t>
  </si>
  <si>
    <t>61/44</t>
  </si>
  <si>
    <t>ТК №285</t>
  </si>
  <si>
    <t>молоко сгущ. С сахаром</t>
  </si>
  <si>
    <t>ТК№ 241</t>
  </si>
  <si>
    <t xml:space="preserve">мясо </t>
  </si>
  <si>
    <t>Булочка дрожжевая</t>
  </si>
  <si>
    <t>лук  репчатый</t>
  </si>
  <si>
    <t>макароны отварные</t>
  </si>
  <si>
    <t>200/7</t>
  </si>
  <si>
    <t>ТК №227</t>
  </si>
  <si>
    <t>макароны.</t>
  </si>
  <si>
    <t>Директор МБОУ"КСШ"_____________Антропова Л.Л.</t>
  </si>
  <si>
    <t>Директор МБОУ"КСШ"___________Антропова Л.Л.</t>
  </si>
  <si>
    <t>Чай с лимоном и сахаром</t>
  </si>
  <si>
    <t>чай.</t>
  </si>
  <si>
    <t>лимон</t>
  </si>
  <si>
    <t>ТК№ 54</t>
  </si>
  <si>
    <t>№327</t>
  </si>
  <si>
    <t>СВО (бесплатное питание)</t>
  </si>
  <si>
    <t>Д,П</t>
  </si>
  <si>
    <t>СВО</t>
  </si>
  <si>
    <t>Котлеты биточки рыбные</t>
  </si>
  <si>
    <t>ТК№ 388</t>
  </si>
  <si>
    <t>ТК№ 593</t>
  </si>
  <si>
    <t>СОУС; томатный</t>
  </si>
  <si>
    <t>мука пшеничная</t>
  </si>
  <si>
    <t>рыба минтай (ф 16,5)</t>
  </si>
  <si>
    <t>Приправы:</t>
  </si>
  <si>
    <t>перец чёрный горошком</t>
  </si>
  <si>
    <t>кислота лимонная</t>
  </si>
  <si>
    <t>Пирожки с повидлом</t>
  </si>
  <si>
    <t>повидло</t>
  </si>
  <si>
    <t>Пирожки  сдоб.с капустой</t>
  </si>
  <si>
    <t>капуста свежая</t>
  </si>
  <si>
    <t>лавровый лист</t>
  </si>
  <si>
    <r>
      <t xml:space="preserve">количество детей: </t>
    </r>
    <r>
      <rPr>
        <b/>
        <u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</si>
  <si>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ТК №22</t>
  </si>
  <si>
    <t>Салат из свеклы и моркови</t>
  </si>
  <si>
    <t>ТК№ 24</t>
  </si>
  <si>
    <t>свекла</t>
  </si>
  <si>
    <t>итого:</t>
  </si>
  <si>
    <t>кура</t>
  </si>
  <si>
    <t>мясо.</t>
  </si>
  <si>
    <t>нац</t>
  </si>
  <si>
    <t>конфеты</t>
  </si>
  <si>
    <t>ГПД</t>
  </si>
  <si>
    <t>Зелёный горошек</t>
  </si>
  <si>
    <t>Шаньги с творогом</t>
  </si>
  <si>
    <t>творог</t>
  </si>
  <si>
    <t>Булочка с маком</t>
  </si>
  <si>
    <t>мак</t>
  </si>
  <si>
    <t>чай</t>
  </si>
  <si>
    <t>макароны</t>
  </si>
  <si>
    <t>Кура отварная</t>
  </si>
  <si>
    <t>Кура Ц.Б.</t>
  </si>
  <si>
    <t>Компот</t>
  </si>
  <si>
    <t>компотная смесь</t>
  </si>
  <si>
    <t>кофейный напиток</t>
  </si>
  <si>
    <t>кофейный напиток на мол.</t>
  </si>
  <si>
    <t>вафли</t>
  </si>
  <si>
    <t>рыба треска</t>
  </si>
  <si>
    <t>Салат рыбный</t>
  </si>
  <si>
    <t>рыба</t>
  </si>
  <si>
    <t>творожная масса</t>
  </si>
  <si>
    <t>Выпечка</t>
  </si>
  <si>
    <t>Конфеты</t>
  </si>
  <si>
    <t>Утверждаю: 04 декабря  2025г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</si>
</sst>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0.0"/>
    <numFmt numFmtId="165" formatCode="0.000"/>
    <numFmt numFmtId="166" formatCode="_-* #,##0.000\ _₽_-;\-* #,##0.000\ _₽_-;_-* &quot;-&quot;??\ _₽_-;_-@_-"/>
    <numFmt numFmtId="167" formatCode="_-* #,##0.000\ _₽_-;\-* #,##0.000\ _₽_-;_-* &quot;-&quot;???\ _₽_-;_-@_-"/>
    <numFmt numFmtId="168" formatCode="0.0000"/>
  </numFmts>
  <fonts count="2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u/>
      <sz val="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u val="singleAccounting"/>
      <sz val="11"/>
      <color theme="1"/>
      <name val="Calibri"/>
      <family val="2"/>
      <charset val="204"/>
      <scheme val="minor"/>
    </font>
    <font>
      <b/>
      <u val="singleAccounting"/>
      <sz val="9"/>
      <color theme="1"/>
      <name val="Calibri"/>
      <family val="2"/>
      <charset val="204"/>
      <scheme val="minor"/>
    </font>
    <font>
      <b/>
      <u/>
      <sz val="2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4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5" xfId="0" applyBorder="1"/>
    <xf numFmtId="0" fontId="6" fillId="0" borderId="1" xfId="0" applyFont="1" applyBorder="1"/>
    <xf numFmtId="0" fontId="7" fillId="0" borderId="21" xfId="0" applyFont="1" applyBorder="1"/>
    <xf numFmtId="0" fontId="1" fillId="0" borderId="21" xfId="0" applyFont="1" applyBorder="1"/>
    <xf numFmtId="0" fontId="1" fillId="0" borderId="23" xfId="0" applyFont="1" applyBorder="1"/>
    <xf numFmtId="0" fontId="0" fillId="0" borderId="1" xfId="0" applyFont="1" applyBorder="1"/>
    <xf numFmtId="2" fontId="0" fillId="0" borderId="1" xfId="0" applyNumberFormat="1" applyBorder="1"/>
    <xf numFmtId="2" fontId="0" fillId="0" borderId="5" xfId="0" applyNumberFormat="1" applyBorder="1"/>
    <xf numFmtId="0" fontId="6" fillId="0" borderId="1" xfId="0" applyFont="1" applyBorder="1" applyAlignment="1">
      <alignment horizontal="right"/>
    </xf>
    <xf numFmtId="0" fontId="4" fillId="0" borderId="1" xfId="0" applyFont="1" applyBorder="1"/>
    <xf numFmtId="2" fontId="0" fillId="0" borderId="1" xfId="0" applyNumberFormat="1" applyFont="1" applyBorder="1"/>
    <xf numFmtId="0" fontId="0" fillId="0" borderId="4" xfId="0" applyBorder="1"/>
    <xf numFmtId="0" fontId="0" fillId="2" borderId="1" xfId="0" applyFill="1" applyBorder="1"/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  <xf numFmtId="2" fontId="0" fillId="0" borderId="0" xfId="0" applyNumberFormat="1"/>
    <xf numFmtId="0" fontId="7" fillId="0" borderId="1" xfId="0" applyFont="1" applyBorder="1"/>
    <xf numFmtId="0" fontId="0" fillId="0" borderId="5" xfId="0" applyFont="1" applyBorder="1"/>
    <xf numFmtId="0" fontId="0" fillId="2" borderId="0" xfId="0" applyFill="1"/>
    <xf numFmtId="0" fontId="4" fillId="0" borderId="5" xfId="0" applyFont="1" applyBorder="1"/>
    <xf numFmtId="0" fontId="0" fillId="0" borderId="32" xfId="0" applyBorder="1" applyAlignment="1">
      <alignment horizontal="center"/>
    </xf>
    <xf numFmtId="0" fontId="12" fillId="0" borderId="21" xfId="0" applyFont="1" applyBorder="1"/>
    <xf numFmtId="0" fontId="13" fillId="0" borderId="5" xfId="0" applyFont="1" applyBorder="1"/>
    <xf numFmtId="0" fontId="13" fillId="0" borderId="1" xfId="0" applyFont="1" applyBorder="1"/>
    <xf numFmtId="2" fontId="13" fillId="0" borderId="5" xfId="0" applyNumberFormat="1" applyFont="1" applyBorder="1"/>
    <xf numFmtId="0" fontId="13" fillId="0" borderId="4" xfId="0" applyFont="1" applyBorder="1"/>
    <xf numFmtId="0" fontId="1" fillId="0" borderId="45" xfId="0" applyFont="1" applyBorder="1"/>
    <xf numFmtId="0" fontId="6" fillId="2" borderId="1" xfId="0" applyFont="1" applyFill="1" applyBorder="1"/>
    <xf numFmtId="0" fontId="9" fillId="0" borderId="5" xfId="0" applyFont="1" applyBorder="1"/>
    <xf numFmtId="165" fontId="6" fillId="0" borderId="1" xfId="0" applyNumberFormat="1" applyFont="1" applyBorder="1"/>
    <xf numFmtId="43" fontId="0" fillId="0" borderId="0" xfId="0" applyNumberFormat="1"/>
    <xf numFmtId="0" fontId="1" fillId="0" borderId="48" xfId="0" applyFont="1" applyBorder="1"/>
    <xf numFmtId="0" fontId="0" fillId="0" borderId="0" xfId="0" applyBorder="1"/>
    <xf numFmtId="2" fontId="0" fillId="0" borderId="0" xfId="0" applyNumberFormat="1" applyBorder="1"/>
    <xf numFmtId="167" fontId="0" fillId="0" borderId="0" xfId="0" applyNumberFormat="1"/>
    <xf numFmtId="0" fontId="4" fillId="5" borderId="5" xfId="0" applyFont="1" applyFill="1" applyBorder="1"/>
    <xf numFmtId="0" fontId="9" fillId="5" borderId="5" xfId="0" applyFont="1" applyFill="1" applyBorder="1"/>
    <xf numFmtId="2" fontId="4" fillId="0" borderId="1" xfId="0" applyNumberFormat="1" applyFont="1" applyBorder="1"/>
    <xf numFmtId="0" fontId="0" fillId="4" borderId="1" xfId="0" applyFill="1" applyBorder="1"/>
    <xf numFmtId="1" fontId="0" fillId="0" borderId="0" xfId="0" applyNumberFormat="1"/>
    <xf numFmtId="0" fontId="4" fillId="4" borderId="1" xfId="0" applyFont="1" applyFill="1" applyBorder="1"/>
    <xf numFmtId="43" fontId="16" fillId="0" borderId="0" xfId="0" applyNumberFormat="1" applyFont="1"/>
    <xf numFmtId="0" fontId="0" fillId="2" borderId="1" xfId="0" applyFont="1" applyFill="1" applyBorder="1"/>
    <xf numFmtId="165" fontId="0" fillId="2" borderId="1" xfId="0" applyNumberFormat="1" applyFill="1" applyBorder="1"/>
    <xf numFmtId="0" fontId="1" fillId="2" borderId="1" xfId="0" applyFont="1" applyFill="1" applyBorder="1"/>
    <xf numFmtId="0" fontId="0" fillId="2" borderId="5" xfId="0" applyFill="1" applyBorder="1"/>
    <xf numFmtId="0" fontId="7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4" fillId="2" borderId="5" xfId="0" applyFont="1" applyFill="1" applyBorder="1"/>
    <xf numFmtId="0" fontId="4" fillId="2" borderId="1" xfId="0" applyFont="1" applyFill="1" applyBorder="1"/>
    <xf numFmtId="0" fontId="1" fillId="2" borderId="48" xfId="0" applyFont="1" applyFill="1" applyBorder="1"/>
    <xf numFmtId="2" fontId="0" fillId="2" borderId="0" xfId="0" applyNumberFormat="1" applyFill="1"/>
    <xf numFmtId="43" fontId="17" fillId="0" borderId="0" xfId="0" applyNumberFormat="1" applyFont="1"/>
    <xf numFmtId="0" fontId="0" fillId="0" borderId="15" xfId="0" applyFont="1" applyBorder="1" applyAlignment="1">
      <alignment horizontal="left"/>
    </xf>
    <xf numFmtId="0" fontId="0" fillId="2" borderId="15" xfId="0" applyFont="1" applyFill="1" applyBorder="1" applyAlignment="1">
      <alignment horizontal="left"/>
    </xf>
    <xf numFmtId="0" fontId="0" fillId="2" borderId="5" xfId="0" applyFont="1" applyFill="1" applyBorder="1"/>
    <xf numFmtId="0" fontId="0" fillId="5" borderId="1" xfId="0" applyFont="1" applyFill="1" applyBorder="1"/>
    <xf numFmtId="2" fontId="0" fillId="4" borderId="1" xfId="0" applyNumberFormat="1" applyFont="1" applyFill="1" applyBorder="1"/>
    <xf numFmtId="2" fontId="4" fillId="2" borderId="1" xfId="0" applyNumberFormat="1" applyFont="1" applyFill="1" applyBorder="1"/>
    <xf numFmtId="2" fontId="4" fillId="4" borderId="1" xfId="0" applyNumberFormat="1" applyFont="1" applyFill="1" applyBorder="1"/>
    <xf numFmtId="9" fontId="0" fillId="0" borderId="1" xfId="0" applyNumberFormat="1" applyFont="1" applyBorder="1"/>
    <xf numFmtId="0" fontId="0" fillId="0" borderId="35" xfId="0" applyFont="1" applyBorder="1"/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/>
    <xf numFmtId="2" fontId="0" fillId="0" borderId="5" xfId="0" applyNumberFormat="1" applyFont="1" applyBorder="1" applyAlignment="1">
      <alignment horizontal="right"/>
    </xf>
    <xf numFmtId="2" fontId="0" fillId="2" borderId="1" xfId="0" applyNumberFormat="1" applyFont="1" applyFill="1" applyBorder="1"/>
    <xf numFmtId="0" fontId="0" fillId="2" borderId="0" xfId="0" applyFill="1" applyBorder="1"/>
    <xf numFmtId="165" fontId="0" fillId="2" borderId="4" xfId="0" applyNumberFormat="1" applyFont="1" applyFill="1" applyBorder="1" applyAlignment="1">
      <alignment horizontal="left"/>
    </xf>
    <xf numFmtId="0" fontId="0" fillId="0" borderId="13" xfId="0" applyBorder="1"/>
    <xf numFmtId="0" fontId="0" fillId="0" borderId="46" xfId="0" applyBorder="1"/>
    <xf numFmtId="2" fontId="0" fillId="0" borderId="0" xfId="0" applyNumberFormat="1" applyFont="1"/>
    <xf numFmtId="0" fontId="0" fillId="2" borderId="1" xfId="0" applyFont="1" applyFill="1" applyBorder="1" applyAlignment="1">
      <alignment horizontal="center"/>
    </xf>
    <xf numFmtId="0" fontId="0" fillId="3" borderId="0" xfId="0" applyFill="1"/>
    <xf numFmtId="0" fontId="4" fillId="4" borderId="5" xfId="0" applyFont="1" applyFill="1" applyBorder="1"/>
    <xf numFmtId="2" fontId="0" fillId="2" borderId="13" xfId="0" applyNumberFormat="1" applyFill="1" applyBorder="1"/>
    <xf numFmtId="0" fontId="0" fillId="0" borderId="0" xfId="0" applyFont="1" applyBorder="1" applyAlignment="1">
      <alignment horizontal="left"/>
    </xf>
    <xf numFmtId="0" fontId="0" fillId="2" borderId="15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10" fillId="0" borderId="0" xfId="0" applyFont="1"/>
    <xf numFmtId="2" fontId="10" fillId="0" borderId="0" xfId="0" applyNumberFormat="1" applyFont="1"/>
    <xf numFmtId="0" fontId="4" fillId="2" borderId="37" xfId="0" applyFont="1" applyFill="1" applyBorder="1"/>
    <xf numFmtId="165" fontId="4" fillId="0" borderId="1" xfId="0" applyNumberFormat="1" applyFont="1" applyBorder="1"/>
    <xf numFmtId="2" fontId="0" fillId="2" borderId="5" xfId="0" applyNumberFormat="1" applyFont="1" applyFill="1" applyBorder="1" applyAlignment="1">
      <alignment horizontal="right"/>
    </xf>
    <xf numFmtId="0" fontId="0" fillId="2" borderId="3" xfId="0" applyFill="1" applyBorder="1"/>
    <xf numFmtId="0" fontId="0" fillId="2" borderId="42" xfId="0" applyFill="1" applyBorder="1"/>
    <xf numFmtId="0" fontId="0" fillId="0" borderId="35" xfId="0" applyBorder="1"/>
    <xf numFmtId="0" fontId="1" fillId="2" borderId="16" xfId="0" applyFont="1" applyFill="1" applyBorder="1"/>
    <xf numFmtId="0" fontId="1" fillId="2" borderId="29" xfId="0" applyFont="1" applyFill="1" applyBorder="1"/>
    <xf numFmtId="0" fontId="4" fillId="4" borderId="46" xfId="0" applyFont="1" applyFill="1" applyBorder="1"/>
    <xf numFmtId="0" fontId="0" fillId="2" borderId="35" xfId="0" applyFill="1" applyBorder="1"/>
    <xf numFmtId="0" fontId="0" fillId="2" borderId="36" xfId="0" applyFill="1" applyBorder="1"/>
    <xf numFmtId="0" fontId="0" fillId="2" borderId="46" xfId="0" applyFont="1" applyFill="1" applyBorder="1"/>
    <xf numFmtId="0" fontId="0" fillId="0" borderId="36" xfId="0" applyBorder="1"/>
    <xf numFmtId="0" fontId="1" fillId="0" borderId="29" xfId="0" applyFont="1" applyBorder="1"/>
    <xf numFmtId="0" fontId="1" fillId="0" borderId="56" xfId="0" applyFont="1" applyBorder="1"/>
    <xf numFmtId="0" fontId="4" fillId="0" borderId="46" xfId="0" applyFont="1" applyBorder="1"/>
    <xf numFmtId="0" fontId="1" fillId="0" borderId="7" xfId="0" applyFont="1" applyBorder="1"/>
    <xf numFmtId="0" fontId="1" fillId="0" borderId="3" xfId="0" applyFont="1" applyBorder="1"/>
    <xf numFmtId="0" fontId="0" fillId="0" borderId="3" xfId="0" applyBorder="1"/>
    <xf numFmtId="2" fontId="0" fillId="0" borderId="3" xfId="0" applyNumberFormat="1" applyBorder="1"/>
    <xf numFmtId="0" fontId="7" fillId="0" borderId="29" xfId="0" applyFont="1" applyBorder="1"/>
    <xf numFmtId="0" fontId="1" fillId="0" borderId="46" xfId="0" applyFont="1" applyBorder="1"/>
    <xf numFmtId="0" fontId="6" fillId="0" borderId="46" xfId="0" applyFont="1" applyBorder="1"/>
    <xf numFmtId="0" fontId="0" fillId="0" borderId="31" xfId="0" applyBorder="1" applyAlignment="1">
      <alignment horizontal="left"/>
    </xf>
    <xf numFmtId="2" fontId="9" fillId="0" borderId="46" xfId="0" applyNumberFormat="1" applyFont="1" applyBorder="1"/>
    <xf numFmtId="0" fontId="4" fillId="4" borderId="36" xfId="0" applyFont="1" applyFill="1" applyBorder="1"/>
    <xf numFmtId="0" fontId="18" fillId="0" borderId="0" xfId="0" applyFont="1" applyBorder="1" applyAlignment="1"/>
    <xf numFmtId="0" fontId="18" fillId="0" borderId="42" xfId="0" applyFont="1" applyBorder="1" applyAlignment="1"/>
    <xf numFmtId="0" fontId="1" fillId="2" borderId="56" xfId="0" applyFont="1" applyFill="1" applyBorder="1" applyAlignment="1">
      <alignment horizontal="center"/>
    </xf>
    <xf numFmtId="0" fontId="14" fillId="2" borderId="46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left"/>
    </xf>
    <xf numFmtId="2" fontId="4" fillId="2" borderId="46" xfId="0" applyNumberFormat="1" applyFont="1" applyFill="1" applyBorder="1" applyAlignment="1">
      <alignment horizontal="center"/>
    </xf>
    <xf numFmtId="0" fontId="0" fillId="5" borderId="5" xfId="0" applyFont="1" applyFill="1" applyBorder="1"/>
    <xf numFmtId="0" fontId="0" fillId="0" borderId="8" xfId="0" applyBorder="1"/>
    <xf numFmtId="2" fontId="0" fillId="0" borderId="4" xfId="0" applyNumberFormat="1" applyBorder="1"/>
    <xf numFmtId="43" fontId="16" fillId="0" borderId="62" xfId="0" applyNumberFormat="1" applyFont="1" applyBorder="1"/>
    <xf numFmtId="166" fontId="4" fillId="0" borderId="61" xfId="1" applyNumberFormat="1" applyFont="1" applyBorder="1"/>
    <xf numFmtId="2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4" fillId="4" borderId="4" xfId="0" applyFont="1" applyFill="1" applyBorder="1"/>
    <xf numFmtId="165" fontId="0" fillId="4" borderId="4" xfId="0" applyNumberFormat="1" applyFill="1" applyBorder="1"/>
    <xf numFmtId="0" fontId="4" fillId="2" borderId="55" xfId="0" applyFont="1" applyFill="1" applyBorder="1"/>
    <xf numFmtId="0" fontId="4" fillId="2" borderId="29" xfId="0" applyFont="1" applyFill="1" applyBorder="1"/>
    <xf numFmtId="0" fontId="4" fillId="2" borderId="56" xfId="0" applyFont="1" applyFill="1" applyBorder="1"/>
    <xf numFmtId="0" fontId="4" fillId="2" borderId="46" xfId="0" applyFont="1" applyFill="1" applyBorder="1"/>
    <xf numFmtId="0" fontId="0" fillId="2" borderId="37" xfId="0" applyFill="1" applyBorder="1"/>
    <xf numFmtId="0" fontId="0" fillId="4" borderId="46" xfId="0" applyFill="1" applyBorder="1"/>
    <xf numFmtId="0" fontId="0" fillId="2" borderId="13" xfId="0" applyFill="1" applyBorder="1"/>
    <xf numFmtId="0" fontId="4" fillId="4" borderId="60" xfId="0" applyFont="1" applyFill="1" applyBorder="1"/>
    <xf numFmtId="0" fontId="4" fillId="4" borderId="52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44" xfId="0" applyFill="1" applyBorder="1"/>
    <xf numFmtId="0" fontId="0" fillId="0" borderId="2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2" borderId="15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4" fillId="6" borderId="5" xfId="0" applyFont="1" applyFill="1" applyBorder="1"/>
    <xf numFmtId="166" fontId="0" fillId="0" borderId="1" xfId="1" applyNumberFormat="1" applyFont="1" applyBorder="1"/>
    <xf numFmtId="168" fontId="0" fillId="0" borderId="1" xfId="0" applyNumberFormat="1" applyFont="1" applyBorder="1"/>
    <xf numFmtId="165" fontId="0" fillId="0" borderId="1" xfId="0" applyNumberFormat="1" applyFont="1" applyBorder="1"/>
    <xf numFmtId="165" fontId="0" fillId="0" borderId="1" xfId="0" applyNumberFormat="1" applyBorder="1"/>
    <xf numFmtId="0" fontId="4" fillId="7" borderId="5" xfId="0" applyFont="1" applyFill="1" applyBorder="1"/>
    <xf numFmtId="0" fontId="0" fillId="0" borderId="5" xfId="0" applyFont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0" borderId="2" xfId="0" applyFont="1" applyBorder="1"/>
    <xf numFmtId="0" fontId="0" fillId="0" borderId="8" xfId="0" applyFont="1" applyBorder="1" applyAlignment="1">
      <alignment horizontal="left"/>
    </xf>
    <xf numFmtId="0" fontId="0" fillId="0" borderId="4" xfId="0" applyFont="1" applyBorder="1"/>
    <xf numFmtId="0" fontId="0" fillId="3" borderId="0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3" borderId="5" xfId="0" applyFont="1" applyFill="1" applyBorder="1"/>
    <xf numFmtId="2" fontId="0" fillId="3" borderId="5" xfId="0" applyNumberFormat="1" applyFont="1" applyFill="1" applyBorder="1" applyAlignment="1">
      <alignment horizontal="right"/>
    </xf>
    <xf numFmtId="0" fontId="0" fillId="2" borderId="1" xfId="0" applyFont="1" applyFill="1" applyBorder="1" applyAlignment="1">
      <alignment horizontal="left"/>
    </xf>
    <xf numFmtId="0" fontId="0" fillId="2" borderId="15" xfId="0" applyFont="1" applyFill="1" applyBorder="1" applyAlignment="1">
      <alignment horizontal="left"/>
    </xf>
    <xf numFmtId="0" fontId="0" fillId="2" borderId="31" xfId="0" applyFont="1" applyFill="1" applyBorder="1" applyAlignment="1">
      <alignment horizontal="left"/>
    </xf>
    <xf numFmtId="165" fontId="0" fillId="0" borderId="1" xfId="0" applyNumberFormat="1" applyFont="1" applyBorder="1" applyAlignment="1">
      <alignment horizontal="right"/>
    </xf>
    <xf numFmtId="0" fontId="12" fillId="0" borderId="63" xfId="0" applyFont="1" applyBorder="1"/>
    <xf numFmtId="0" fontId="0" fillId="2" borderId="7" xfId="0" applyFont="1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46" xfId="0" applyNumberFormat="1" applyFont="1" applyFill="1" applyBorder="1" applyAlignment="1">
      <alignment horizontal="center"/>
    </xf>
    <xf numFmtId="2" fontId="0" fillId="2" borderId="46" xfId="0" applyNumberFormat="1" applyFont="1" applyFill="1" applyBorder="1"/>
    <xf numFmtId="0" fontId="0" fillId="2" borderId="3" xfId="0" applyFont="1" applyFill="1" applyBorder="1"/>
    <xf numFmtId="2" fontId="0" fillId="2" borderId="46" xfId="0" applyNumberFormat="1" applyFont="1" applyFill="1" applyBorder="1" applyAlignment="1">
      <alignment horizontal="center"/>
    </xf>
    <xf numFmtId="2" fontId="0" fillId="2" borderId="3" xfId="0" applyNumberFormat="1" applyFont="1" applyFill="1" applyBorder="1"/>
    <xf numFmtId="2" fontId="1" fillId="2" borderId="46" xfId="0" applyNumberFormat="1" applyFont="1" applyFill="1" applyBorder="1"/>
    <xf numFmtId="0" fontId="0" fillId="2" borderId="42" xfId="0" applyFont="1" applyFill="1" applyBorder="1"/>
    <xf numFmtId="0" fontId="0" fillId="2" borderId="37" xfId="0" applyFont="1" applyFill="1" applyBorder="1" applyAlignment="1">
      <alignment horizontal="left"/>
    </xf>
    <xf numFmtId="2" fontId="0" fillId="2" borderId="42" xfId="0" applyNumberFormat="1" applyFont="1" applyFill="1" applyBorder="1"/>
    <xf numFmtId="0" fontId="0" fillId="2" borderId="0" xfId="0" applyFont="1" applyFill="1"/>
    <xf numFmtId="0" fontId="0" fillId="2" borderId="46" xfId="0" applyFont="1" applyFill="1" applyBorder="1" applyAlignment="1">
      <alignment horizontal="left"/>
    </xf>
    <xf numFmtId="0" fontId="0" fillId="2" borderId="35" xfId="0" applyFont="1" applyFill="1" applyBorder="1"/>
    <xf numFmtId="2" fontId="4" fillId="2" borderId="36" xfId="0" applyNumberFormat="1" applyFont="1" applyFill="1" applyBorder="1"/>
    <xf numFmtId="0" fontId="0" fillId="2" borderId="36" xfId="0" applyFont="1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2" fontId="13" fillId="3" borderId="58" xfId="0" applyNumberFormat="1" applyFont="1" applyFill="1" applyBorder="1"/>
    <xf numFmtId="0" fontId="0" fillId="0" borderId="1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9" fillId="2" borderId="5" xfId="0" applyFont="1" applyFill="1" applyBorder="1"/>
    <xf numFmtId="165" fontId="6" fillId="2" borderId="1" xfId="0" applyNumberFormat="1" applyFont="1" applyFill="1" applyBorder="1"/>
    <xf numFmtId="0" fontId="0" fillId="2" borderId="2" xfId="0" applyFill="1" applyBorder="1"/>
    <xf numFmtId="2" fontId="0" fillId="2" borderId="2" xfId="0" applyNumberFormat="1" applyFill="1" applyBorder="1"/>
    <xf numFmtId="2" fontId="0" fillId="2" borderId="1" xfId="0" applyNumberFormat="1" applyFill="1" applyBorder="1"/>
    <xf numFmtId="164" fontId="0" fillId="2" borderId="1" xfId="0" applyNumberFormat="1" applyFill="1" applyBorder="1"/>
    <xf numFmtId="2" fontId="9" fillId="2" borderId="1" xfId="0" applyNumberFormat="1" applyFont="1" applyFill="1" applyBorder="1"/>
    <xf numFmtId="0" fontId="6" fillId="2" borderId="5" xfId="0" applyFont="1" applyFill="1" applyBorder="1"/>
    <xf numFmtId="0" fontId="0" fillId="2" borderId="1" xfId="0" applyFill="1" applyBorder="1" applyAlignment="1">
      <alignment horizontal="right"/>
    </xf>
    <xf numFmtId="0" fontId="0" fillId="2" borderId="19" xfId="0" applyFill="1" applyBorder="1"/>
    <xf numFmtId="0" fontId="9" fillId="2" borderId="19" xfId="0" applyFont="1" applyFill="1" applyBorder="1"/>
    <xf numFmtId="0" fontId="0" fillId="2" borderId="50" xfId="0" applyFill="1" applyBorder="1"/>
    <xf numFmtId="165" fontId="4" fillId="2" borderId="50" xfId="0" applyNumberFormat="1" applyFont="1" applyFill="1" applyBorder="1"/>
    <xf numFmtId="165" fontId="0" fillId="0" borderId="0" xfId="0" applyNumberFormat="1" applyBorder="1"/>
    <xf numFmtId="165" fontId="0" fillId="2" borderId="1" xfId="0" applyNumberFormat="1" applyFont="1" applyFill="1" applyBorder="1"/>
    <xf numFmtId="2" fontId="19" fillId="0" borderId="0" xfId="0" applyNumberFormat="1" applyFont="1"/>
    <xf numFmtId="0" fontId="0" fillId="2" borderId="1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7" fillId="2" borderId="48" xfId="0" applyFont="1" applyFill="1" applyBorder="1"/>
    <xf numFmtId="0" fontId="1" fillId="2" borderId="45" xfId="0" applyFont="1" applyFill="1" applyBorder="1"/>
    <xf numFmtId="0" fontId="1" fillId="2" borderId="56" xfId="0" applyFont="1" applyFill="1" applyBorder="1"/>
    <xf numFmtId="0" fontId="0" fillId="0" borderId="1" xfId="0" applyFont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2" fontId="4" fillId="0" borderId="34" xfId="0" applyNumberFormat="1" applyFont="1" applyBorder="1" applyAlignment="1">
      <alignment horizontal="center"/>
    </xf>
    <xf numFmtId="0" fontId="0" fillId="0" borderId="15" xfId="0" applyFont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2" fontId="4" fillId="0" borderId="35" xfId="0" applyNumberFormat="1" applyFont="1" applyBorder="1" applyAlignment="1">
      <alignment horizontal="center"/>
    </xf>
    <xf numFmtId="0" fontId="4" fillId="4" borderId="0" xfId="0" applyFont="1" applyFill="1"/>
    <xf numFmtId="2" fontId="4" fillId="4" borderId="0" xfId="0" applyNumberFormat="1" applyFont="1" applyFill="1"/>
    <xf numFmtId="0" fontId="4" fillId="8" borderId="5" xfId="0" applyFont="1" applyFill="1" applyBorder="1"/>
    <xf numFmtId="0" fontId="0" fillId="8" borderId="5" xfId="0" applyFill="1" applyBorder="1"/>
    <xf numFmtId="0" fontId="0" fillId="8" borderId="42" xfId="0" applyFill="1" applyBorder="1"/>
    <xf numFmtId="0" fontId="0" fillId="8" borderId="7" xfId="0" applyFill="1" applyBorder="1"/>
    <xf numFmtId="0" fontId="0" fillId="8" borderId="1" xfId="0" applyFill="1" applyBorder="1"/>
    <xf numFmtId="0" fontId="0" fillId="8" borderId="46" xfId="0" applyFill="1" applyBorder="1"/>
    <xf numFmtId="168" fontId="6" fillId="8" borderId="1" xfId="0" applyNumberFormat="1" applyFont="1" applyFill="1" applyBorder="1"/>
    <xf numFmtId="0" fontId="6" fillId="8" borderId="1" xfId="0" applyFont="1" applyFill="1" applyBorder="1"/>
    <xf numFmtId="2" fontId="6" fillId="8" borderId="46" xfId="0" applyNumberFormat="1" applyFont="1" applyFill="1" applyBorder="1"/>
    <xf numFmtId="0" fontId="0" fillId="8" borderId="3" xfId="0" applyFill="1" applyBorder="1"/>
    <xf numFmtId="2" fontId="0" fillId="8" borderId="3" xfId="0" applyNumberFormat="1" applyFill="1" applyBorder="1"/>
    <xf numFmtId="165" fontId="6" fillId="8" borderId="1" xfId="0" applyNumberFormat="1" applyFont="1" applyFill="1" applyBorder="1"/>
    <xf numFmtId="0" fontId="0" fillId="8" borderId="1" xfId="0" applyFill="1" applyBorder="1" applyAlignment="1">
      <alignment horizontal="left"/>
    </xf>
    <xf numFmtId="0" fontId="7" fillId="8" borderId="1" xfId="0" applyFont="1" applyFill="1" applyBorder="1"/>
    <xf numFmtId="0" fontId="1" fillId="8" borderId="1" xfId="0" applyFont="1" applyFill="1" applyBorder="1"/>
    <xf numFmtId="2" fontId="1" fillId="8" borderId="1" xfId="0" applyNumberFormat="1" applyFont="1" applyFill="1" applyBorder="1"/>
    <xf numFmtId="2" fontId="1" fillId="8" borderId="46" xfId="0" applyNumberFormat="1" applyFont="1" applyFill="1" applyBorder="1"/>
    <xf numFmtId="0" fontId="0" fillId="8" borderId="49" xfId="0" applyFill="1" applyBorder="1" applyAlignment="1">
      <alignment horizontal="left"/>
    </xf>
    <xf numFmtId="0" fontId="0" fillId="8" borderId="3" xfId="0" applyFill="1" applyBorder="1" applyAlignment="1">
      <alignment horizontal="left"/>
    </xf>
    <xf numFmtId="0" fontId="0" fillId="8" borderId="4" xfId="0" applyFill="1" applyBorder="1" applyAlignment="1">
      <alignment horizontal="left"/>
    </xf>
    <xf numFmtId="0" fontId="4" fillId="8" borderId="46" xfId="0" applyFont="1" applyFill="1" applyBorder="1"/>
    <xf numFmtId="9" fontId="0" fillId="8" borderId="1" xfId="0" applyNumberFormat="1" applyFill="1" applyBorder="1"/>
    <xf numFmtId="2" fontId="0" fillId="8" borderId="46" xfId="0" applyNumberFormat="1" applyFill="1" applyBorder="1"/>
    <xf numFmtId="0" fontId="0" fillId="8" borderId="31" xfId="0" applyFill="1" applyBorder="1" applyAlignment="1">
      <alignment horizontal="left"/>
    </xf>
    <xf numFmtId="0" fontId="0" fillId="8" borderId="15" xfId="0" applyFill="1" applyBorder="1" applyAlignment="1">
      <alignment horizontal="left"/>
    </xf>
    <xf numFmtId="2" fontId="4" fillId="8" borderId="5" xfId="0" applyNumberFormat="1" applyFont="1" applyFill="1" applyBorder="1"/>
    <xf numFmtId="2" fontId="0" fillId="8" borderId="42" xfId="0" applyNumberFormat="1" applyFill="1" applyBorder="1"/>
    <xf numFmtId="0" fontId="0" fillId="8" borderId="5" xfId="0" applyFont="1" applyFill="1" applyBorder="1"/>
    <xf numFmtId="2" fontId="4" fillId="8" borderId="53" xfId="0" applyNumberFormat="1" applyFont="1" applyFill="1" applyBorder="1"/>
    <xf numFmtId="0" fontId="0" fillId="8" borderId="0" xfId="0" applyFill="1"/>
    <xf numFmtId="0" fontId="6" fillId="8" borderId="1" xfId="0" applyFont="1" applyFill="1" applyBorder="1" applyAlignment="1">
      <alignment horizontal="right"/>
    </xf>
    <xf numFmtId="0" fontId="4" fillId="8" borderId="1" xfId="0" applyFont="1" applyFill="1" applyBorder="1"/>
    <xf numFmtId="0" fontId="0" fillId="8" borderId="35" xfId="0" applyFill="1" applyBorder="1"/>
    <xf numFmtId="0" fontId="0" fillId="8" borderId="36" xfId="0" applyFill="1" applyBorder="1"/>
    <xf numFmtId="0" fontId="7" fillId="8" borderId="35" xfId="0" applyFont="1" applyFill="1" applyBorder="1"/>
    <xf numFmtId="0" fontId="1" fillId="8" borderId="35" xfId="0" applyFont="1" applyFill="1" applyBorder="1"/>
    <xf numFmtId="165" fontId="4" fillId="8" borderId="36" xfId="0" applyNumberFormat="1" applyFont="1" applyFill="1" applyBorder="1"/>
    <xf numFmtId="0" fontId="0" fillId="2" borderId="1" xfId="0" applyFont="1" applyFill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9" fontId="0" fillId="0" borderId="5" xfId="0" applyNumberFormat="1" applyFont="1" applyBorder="1"/>
    <xf numFmtId="2" fontId="0" fillId="0" borderId="6" xfId="1" applyNumberFormat="1" applyFont="1" applyBorder="1" applyAlignment="1">
      <alignment horizontal="center"/>
    </xf>
    <xf numFmtId="2" fontId="0" fillId="0" borderId="64" xfId="0" applyNumberFormat="1" applyBorder="1" applyAlignment="1">
      <alignment horizontal="center"/>
    </xf>
    <xf numFmtId="9" fontId="0" fillId="2" borderId="1" xfId="0" applyNumberFormat="1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1" xfId="0" applyBorder="1" applyAlignment="1"/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43" fontId="0" fillId="2" borderId="2" xfId="1" applyFont="1" applyFill="1" applyBorder="1" applyAlignment="1">
      <alignment horizontal="left"/>
    </xf>
    <xf numFmtId="43" fontId="0" fillId="2" borderId="3" xfId="1" applyFont="1" applyFill="1" applyBorder="1" applyAlignment="1">
      <alignment horizontal="left"/>
    </xf>
    <xf numFmtId="43" fontId="0" fillId="2" borderId="4" xfId="1" applyFont="1" applyFill="1" applyBorder="1" applyAlignment="1">
      <alignment horizontal="left"/>
    </xf>
    <xf numFmtId="43" fontId="0" fillId="2" borderId="2" xfId="1" applyFont="1" applyFill="1" applyBorder="1" applyAlignment="1"/>
    <xf numFmtId="43" fontId="0" fillId="2" borderId="3" xfId="1" applyFont="1" applyFill="1" applyBorder="1" applyAlignment="1"/>
    <xf numFmtId="43" fontId="0" fillId="2" borderId="4" xfId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 applyAlignment="1">
      <alignment horizontal="left"/>
    </xf>
    <xf numFmtId="0" fontId="0" fillId="2" borderId="15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4" fillId="0" borderId="39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8" fillId="0" borderId="41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0" fontId="4" fillId="0" borderId="49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0" fillId="0" borderId="49" xfId="0" applyBorder="1" applyAlignment="1">
      <alignment horizontal="center"/>
    </xf>
    <xf numFmtId="0" fontId="0" fillId="0" borderId="32" xfId="0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3" borderId="6" xfId="0" applyFont="1" applyFill="1" applyBorder="1" applyAlignment="1">
      <alignment horizontal="left"/>
    </xf>
    <xf numFmtId="0" fontId="0" fillId="3" borderId="7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3" borderId="14" xfId="0" applyFont="1" applyFill="1" applyBorder="1" applyAlignment="1">
      <alignment horizontal="left"/>
    </xf>
    <xf numFmtId="0" fontId="0" fillId="3" borderId="15" xfId="0" applyFont="1" applyFill="1" applyBorder="1" applyAlignment="1">
      <alignment horizontal="left"/>
    </xf>
    <xf numFmtId="0" fontId="0" fillId="0" borderId="49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4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2" fontId="0" fillId="0" borderId="51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2" fontId="0" fillId="0" borderId="49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2" fontId="0" fillId="0" borderId="2" xfId="0" applyNumberFormat="1" applyFont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59" xfId="0" applyFont="1" applyFill="1" applyBorder="1" applyAlignment="1">
      <alignment horizontal="center"/>
    </xf>
    <xf numFmtId="0" fontId="4" fillId="2" borderId="60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0" borderId="38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2" borderId="54" xfId="0" applyFont="1" applyFill="1" applyBorder="1" applyAlignment="1">
      <alignment horizontal="center"/>
    </xf>
    <xf numFmtId="0" fontId="0" fillId="2" borderId="35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55" xfId="0" applyFont="1" applyFill="1" applyBorder="1" applyAlignment="1">
      <alignment horizontal="left"/>
    </xf>
    <xf numFmtId="0" fontId="1" fillId="2" borderId="29" xfId="0" applyFont="1" applyFill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2" borderId="49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4" fillId="2" borderId="31" xfId="0" applyFont="1" applyFill="1" applyBorder="1" applyAlignment="1">
      <alignment horizontal="left"/>
    </xf>
    <xf numFmtId="0" fontId="4" fillId="2" borderId="41" xfId="0" applyFont="1" applyFill="1" applyBorder="1" applyAlignment="1">
      <alignment horizontal="left"/>
    </xf>
    <xf numFmtId="0" fontId="4" fillId="2" borderId="51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40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0" fillId="2" borderId="31" xfId="0" applyFont="1" applyFill="1" applyBorder="1" applyAlignment="1">
      <alignment horizontal="left"/>
    </xf>
    <xf numFmtId="0" fontId="0" fillId="2" borderId="9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43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 vertical="top"/>
    </xf>
    <xf numFmtId="0" fontId="1" fillId="2" borderId="52" xfId="0" applyFont="1" applyFill="1" applyBorder="1" applyAlignment="1">
      <alignment horizontal="center" vertical="top"/>
    </xf>
    <xf numFmtId="0" fontId="0" fillId="2" borderId="54" xfId="0" applyFont="1" applyFill="1" applyBorder="1" applyAlignment="1">
      <alignment horizontal="left"/>
    </xf>
    <xf numFmtId="0" fontId="0" fillId="2" borderId="35" xfId="0" applyFont="1" applyFill="1" applyBorder="1" applyAlignment="1">
      <alignment horizontal="left"/>
    </xf>
    <xf numFmtId="0" fontId="0" fillId="2" borderId="31" xfId="0" applyFill="1" applyBorder="1" applyAlignment="1">
      <alignment horizontal="left"/>
    </xf>
    <xf numFmtId="0" fontId="1" fillId="2" borderId="37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4" fillId="2" borderId="37" xfId="0" applyFont="1" applyFill="1" applyBorder="1" applyAlignment="1">
      <alignment horizontal="left"/>
    </xf>
    <xf numFmtId="0" fontId="14" fillId="2" borderId="37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2" borderId="15" xfId="0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39" xfId="0" applyFont="1" applyFill="1" applyBorder="1" applyAlignment="1">
      <alignment horizontal="left"/>
    </xf>
    <xf numFmtId="0" fontId="4" fillId="2" borderId="42" xfId="0" applyFont="1" applyFill="1" applyBorder="1" applyAlignment="1">
      <alignment horizontal="left"/>
    </xf>
    <xf numFmtId="0" fontId="0" fillId="8" borderId="37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5" fillId="2" borderId="37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8" borderId="49" xfId="0" applyFill="1" applyBorder="1" applyAlignment="1">
      <alignment horizontal="left"/>
    </xf>
    <xf numFmtId="0" fontId="0" fillId="8" borderId="3" xfId="0" applyFill="1" applyBorder="1" applyAlignment="1">
      <alignment horizontal="left"/>
    </xf>
    <xf numFmtId="0" fontId="0" fillId="8" borderId="4" xfId="0" applyFill="1" applyBorder="1" applyAlignment="1">
      <alignment horizontal="left"/>
    </xf>
    <xf numFmtId="0" fontId="4" fillId="8" borderId="11" xfId="0" applyFont="1" applyFill="1" applyBorder="1" applyAlignment="1">
      <alignment horizontal="left"/>
    </xf>
    <xf numFmtId="0" fontId="4" fillId="8" borderId="0" xfId="0" applyFont="1" applyFill="1" applyBorder="1" applyAlignment="1">
      <alignment horizontal="left"/>
    </xf>
    <xf numFmtId="0" fontId="0" fillId="8" borderId="31" xfId="0" applyFill="1" applyBorder="1" applyAlignment="1">
      <alignment horizontal="left"/>
    </xf>
    <xf numFmtId="0" fontId="0" fillId="8" borderId="15" xfId="0" applyFill="1" applyBorder="1" applyAlignment="1">
      <alignment horizontal="left"/>
    </xf>
    <xf numFmtId="0" fontId="0" fillId="8" borderId="1" xfId="0" applyFont="1" applyFill="1" applyBorder="1" applyAlignment="1">
      <alignment horizontal="left"/>
    </xf>
    <xf numFmtId="0" fontId="0" fillId="8" borderId="49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14" fillId="8" borderId="54" xfId="0" applyFont="1" applyFill="1" applyBorder="1" applyAlignment="1">
      <alignment horizontal="left"/>
    </xf>
    <xf numFmtId="0" fontId="14" fillId="8" borderId="35" xfId="0" applyFont="1" applyFill="1" applyBorder="1" applyAlignment="1">
      <alignment horizontal="left"/>
    </xf>
    <xf numFmtId="0" fontId="14" fillId="8" borderId="37" xfId="0" applyFont="1" applyFill="1" applyBorder="1" applyAlignment="1">
      <alignment horizontal="left"/>
    </xf>
    <xf numFmtId="0" fontId="14" fillId="8" borderId="1" xfId="0" applyFont="1" applyFill="1" applyBorder="1" applyAlignment="1">
      <alignment horizontal="left"/>
    </xf>
    <xf numFmtId="0" fontId="0" fillId="8" borderId="33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57" xfId="0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9" xfId="0" applyBorder="1" applyAlignment="1">
      <alignment horizontal="left"/>
    </xf>
    <xf numFmtId="0" fontId="2" fillId="0" borderId="55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5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Font="1" applyBorder="1" applyAlignment="1">
      <alignment horizontal="left"/>
    </xf>
    <xf numFmtId="0" fontId="0" fillId="0" borderId="57" xfId="0" applyFont="1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35" xfId="0" applyBorder="1" applyAlignment="1">
      <alignment horizontal="left"/>
    </xf>
    <xf numFmtId="0" fontId="4" fillId="0" borderId="49" xfId="0" applyFont="1" applyBorder="1" applyAlignment="1">
      <alignment horizontal="left"/>
    </xf>
    <xf numFmtId="0" fontId="0" fillId="0" borderId="37" xfId="0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-%202026&#1075;/&#1054;&#1073;&#1086;&#1088;&#1086;&#1090;&#1085;&#1072;&#1103;%20&#1074;&#1077;&#1076;&#1086;&#1084;&#1086;&#1089;&#1090;&#1100;%202025&#1075;%20(&#1040;&#1074;&#1090;&#1086;&#1089;&#1086;&#1093;&#1088;&#1072;&#1085;&#1077;&#1085;&#1085;&#1099;&#1081;)%20(&#1040;&#1074;&#1090;&#1086;&#1089;&#1086;&#1093;&#1088;&#1072;&#1085;&#1077;&#1085;&#1085;&#1099;&#1081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нтябрь 2021г"/>
      <sheetName val="октябрь"/>
      <sheetName val="ноябрь"/>
      <sheetName val="декабрь"/>
      <sheetName val="январь 2022г"/>
      <sheetName val="февраль"/>
      <sheetName val="март"/>
      <sheetName val="апрель"/>
      <sheetName val="май"/>
      <sheetName val="ДОЛ июнь"/>
      <sheetName val="ЗАРЯ"/>
      <sheetName val="АВГУСТ"/>
      <sheetName val="сентябрь 2022г"/>
      <sheetName val="октябрь 2022г"/>
      <sheetName val="ноябрь 2022г"/>
      <sheetName val="декабрь 2022г"/>
      <sheetName val="январь февраль 2023г"/>
      <sheetName val="март - апрель 2023"/>
      <sheetName val="МАЙ 2023г"/>
      <sheetName val="Рассчёт ДОЛ&quot;ЗАРЯ&quot;2023г"/>
      <sheetName val="Ведомость ДОЛ&quot;ЗАРЯ&quot;"/>
      <sheetName val="Ведомость ДОЛ &quot;Заря&quot; 3 смена"/>
      <sheetName val="сентябрь2023 г"/>
      <sheetName val="сентябрь - октябрь"/>
      <sheetName val="август- сентябрь 2025г"/>
      <sheetName val="октябрь 2025г"/>
      <sheetName val="ноябрь 2025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7">
          <cell r="BJ17">
            <v>185.88</v>
          </cell>
        </row>
        <row r="52">
          <cell r="BJ52">
            <v>29</v>
          </cell>
        </row>
        <row r="78">
          <cell r="BJ78">
            <v>50.98</v>
          </cell>
        </row>
        <row r="84">
          <cell r="BJ84">
            <v>162.18</v>
          </cell>
        </row>
        <row r="93">
          <cell r="BJ93">
            <v>588.29999999999995</v>
          </cell>
        </row>
        <row r="130">
          <cell r="BJ130">
            <v>478</v>
          </cell>
        </row>
        <row r="132">
          <cell r="BJ132">
            <v>610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1"/>
  <sheetViews>
    <sheetView workbookViewId="0">
      <selection activeCell="G21" sqref="G21"/>
    </sheetView>
  </sheetViews>
  <sheetFormatPr defaultRowHeight="15"/>
  <sheetData>
    <row r="2" spans="1:9">
      <c r="F2" t="s">
        <v>0</v>
      </c>
    </row>
    <row r="3" spans="1:9">
      <c r="F3" t="s">
        <v>1</v>
      </c>
    </row>
    <row r="4" spans="1:9">
      <c r="F4" t="s">
        <v>2</v>
      </c>
    </row>
    <row r="5" spans="1:9">
      <c r="F5" t="s">
        <v>29</v>
      </c>
    </row>
    <row r="7" spans="1:9">
      <c r="C7" t="s">
        <v>3</v>
      </c>
      <c r="E7" t="s">
        <v>30</v>
      </c>
    </row>
    <row r="9" spans="1:9">
      <c r="A9" s="1" t="s">
        <v>4</v>
      </c>
      <c r="B9" s="262" t="s">
        <v>5</v>
      </c>
      <c r="C9" s="263"/>
      <c r="D9" s="263"/>
      <c r="E9" s="264"/>
      <c r="F9" s="1" t="s">
        <v>6</v>
      </c>
      <c r="G9" s="1" t="s">
        <v>7</v>
      </c>
      <c r="H9" s="1" t="s">
        <v>8</v>
      </c>
      <c r="I9" s="1" t="s">
        <v>9</v>
      </c>
    </row>
    <row r="10" spans="1:9">
      <c r="A10" s="1">
        <v>1</v>
      </c>
      <c r="B10" s="262" t="s">
        <v>20</v>
      </c>
      <c r="C10" s="263"/>
      <c r="D10" s="263"/>
      <c r="E10" s="264"/>
      <c r="F10" s="1" t="s">
        <v>12</v>
      </c>
      <c r="G10" s="1"/>
      <c r="H10" s="1">
        <v>23.5</v>
      </c>
      <c r="I10" s="1">
        <f t="shared" ref="I10:I15" si="0">H10*G10</f>
        <v>0</v>
      </c>
    </row>
    <row r="11" spans="1:9">
      <c r="A11" s="1">
        <v>2</v>
      </c>
      <c r="B11" s="262" t="s">
        <v>21</v>
      </c>
      <c r="C11" s="263"/>
      <c r="D11" s="263"/>
      <c r="E11" s="264"/>
      <c r="F11" s="1" t="s">
        <v>12</v>
      </c>
      <c r="G11" s="1"/>
      <c r="H11" s="1">
        <v>26</v>
      </c>
      <c r="I11" s="1">
        <f t="shared" si="0"/>
        <v>0</v>
      </c>
    </row>
    <row r="12" spans="1:9">
      <c r="A12" s="1">
        <v>3</v>
      </c>
      <c r="B12" s="262" t="s">
        <v>22</v>
      </c>
      <c r="C12" s="263"/>
      <c r="D12" s="263"/>
      <c r="E12" s="264"/>
      <c r="F12" s="1" t="s">
        <v>12</v>
      </c>
      <c r="G12" s="1"/>
      <c r="H12" s="1">
        <v>22</v>
      </c>
      <c r="I12" s="1">
        <f t="shared" si="0"/>
        <v>0</v>
      </c>
    </row>
    <row r="13" spans="1:9">
      <c r="A13" s="1"/>
      <c r="B13" s="262"/>
      <c r="C13" s="263"/>
      <c r="D13" s="263"/>
      <c r="E13" s="264"/>
      <c r="F13" s="1"/>
      <c r="G13" s="1"/>
      <c r="H13" s="1"/>
      <c r="I13" s="1">
        <f t="shared" si="0"/>
        <v>0</v>
      </c>
    </row>
    <row r="14" spans="1:9">
      <c r="A14" s="1"/>
      <c r="B14" s="262"/>
      <c r="C14" s="263"/>
      <c r="D14" s="263"/>
      <c r="E14" s="264"/>
      <c r="F14" s="1"/>
      <c r="G14" s="1"/>
      <c r="H14" s="1"/>
      <c r="I14" s="1">
        <f t="shared" si="0"/>
        <v>0</v>
      </c>
    </row>
    <row r="15" spans="1:9">
      <c r="A15" s="1"/>
      <c r="B15" s="262"/>
      <c r="C15" s="263"/>
      <c r="D15" s="263"/>
      <c r="E15" s="264"/>
      <c r="F15" s="1"/>
      <c r="G15" s="1"/>
      <c r="H15" s="1"/>
      <c r="I15" s="1">
        <f t="shared" si="0"/>
        <v>0</v>
      </c>
    </row>
    <row r="16" spans="1:9">
      <c r="A16" s="1"/>
      <c r="B16" s="262"/>
      <c r="C16" s="263"/>
      <c r="D16" s="263"/>
      <c r="E16" s="264"/>
      <c r="F16" s="1"/>
      <c r="G16" s="1"/>
      <c r="H16" s="1"/>
      <c r="I16" s="2">
        <f>SUM(I10:I15)</f>
        <v>0</v>
      </c>
    </row>
    <row r="17" spans="1:9">
      <c r="A17" s="1"/>
      <c r="B17" s="262"/>
      <c r="C17" s="263"/>
      <c r="D17" s="263"/>
      <c r="E17" s="264"/>
      <c r="F17" s="1"/>
      <c r="G17" s="1"/>
      <c r="H17" s="1"/>
      <c r="I17" s="1"/>
    </row>
    <row r="18" spans="1:9">
      <c r="A18" s="1"/>
      <c r="B18" s="262"/>
      <c r="C18" s="263"/>
      <c r="D18" s="263"/>
      <c r="E18" s="264"/>
      <c r="F18" s="1"/>
      <c r="G18" s="1"/>
      <c r="H18" s="1"/>
      <c r="I18" s="1"/>
    </row>
    <row r="19" spans="1:9">
      <c r="A19" s="1"/>
      <c r="B19" s="262"/>
      <c r="C19" s="263"/>
      <c r="D19" s="263"/>
      <c r="E19" s="264"/>
      <c r="F19" s="1"/>
      <c r="G19" s="1"/>
      <c r="H19" s="1"/>
      <c r="I19" s="1"/>
    </row>
    <row r="20" spans="1:9">
      <c r="A20" s="1"/>
      <c r="B20" s="262"/>
      <c r="C20" s="263"/>
      <c r="D20" s="263"/>
      <c r="E20" s="264"/>
      <c r="F20" s="1"/>
      <c r="G20" s="1"/>
      <c r="H20" s="1"/>
      <c r="I20" s="1"/>
    </row>
    <row r="21" spans="1:9">
      <c r="A21" s="1"/>
      <c r="B21" s="262"/>
      <c r="C21" s="263"/>
      <c r="D21" s="263"/>
      <c r="E21" s="264"/>
      <c r="F21" s="1"/>
      <c r="G21" s="1"/>
      <c r="H21" s="1"/>
      <c r="I21" s="1"/>
    </row>
    <row r="22" spans="1:9">
      <c r="A22" s="1"/>
      <c r="B22" s="262"/>
      <c r="C22" s="263"/>
      <c r="D22" s="263"/>
      <c r="E22" s="264"/>
      <c r="F22" s="1"/>
      <c r="G22" s="1"/>
      <c r="H22" s="1"/>
      <c r="I22" s="1"/>
    </row>
    <row r="23" spans="1:9">
      <c r="A23" s="1"/>
      <c r="B23" s="262"/>
      <c r="C23" s="263"/>
      <c r="D23" s="263"/>
      <c r="E23" s="264"/>
      <c r="F23" s="1"/>
      <c r="G23" s="1"/>
      <c r="H23" s="1"/>
      <c r="I23" s="1"/>
    </row>
    <row r="24" spans="1:9">
      <c r="A24" s="1"/>
      <c r="B24" s="262"/>
      <c r="C24" s="263"/>
      <c r="D24" s="263"/>
      <c r="E24" s="264"/>
      <c r="F24" s="1"/>
      <c r="G24" s="1"/>
      <c r="H24" s="1"/>
      <c r="I24" s="1"/>
    </row>
    <row r="25" spans="1:9">
      <c r="A25" s="1"/>
      <c r="B25" s="262"/>
      <c r="C25" s="263"/>
      <c r="D25" s="263"/>
      <c r="E25" s="264"/>
      <c r="F25" s="1"/>
      <c r="G25" s="1"/>
      <c r="H25" s="1"/>
      <c r="I25" s="1"/>
    </row>
    <row r="26" spans="1:9">
      <c r="A26" s="1"/>
      <c r="B26" s="262"/>
      <c r="C26" s="263"/>
      <c r="D26" s="263"/>
      <c r="E26" s="264"/>
      <c r="F26" s="1"/>
      <c r="G26" s="1"/>
      <c r="H26" s="1"/>
      <c r="I26" s="1"/>
    </row>
    <row r="27" spans="1:9">
      <c r="A27" s="1"/>
      <c r="B27" s="262"/>
      <c r="C27" s="263"/>
      <c r="D27" s="263"/>
      <c r="E27" s="264"/>
      <c r="F27" s="1"/>
      <c r="G27" s="1"/>
      <c r="H27" s="1"/>
      <c r="I27" s="1"/>
    </row>
    <row r="28" spans="1:9">
      <c r="A28" s="1"/>
      <c r="B28" s="262"/>
      <c r="C28" s="263"/>
      <c r="D28" s="263"/>
      <c r="E28" s="264"/>
      <c r="F28" s="1"/>
      <c r="G28" s="1"/>
      <c r="H28" s="1"/>
      <c r="I28" s="1"/>
    </row>
    <row r="29" spans="1:9">
      <c r="A29" s="1"/>
      <c r="B29" s="262"/>
      <c r="C29" s="263"/>
      <c r="D29" s="263"/>
      <c r="E29" s="264"/>
      <c r="F29" s="1"/>
      <c r="G29" s="1"/>
      <c r="H29" s="1"/>
      <c r="I29" s="1"/>
    </row>
    <row r="30" spans="1:9">
      <c r="A30" s="1"/>
      <c r="B30" s="262"/>
      <c r="C30" s="263"/>
      <c r="D30" s="263"/>
      <c r="E30" s="264"/>
      <c r="F30" s="1"/>
      <c r="G30" s="1"/>
      <c r="H30" s="1"/>
      <c r="I30" s="1"/>
    </row>
    <row r="31" spans="1:9">
      <c r="A31" s="1"/>
      <c r="B31" s="262"/>
      <c r="C31" s="263"/>
      <c r="D31" s="263"/>
      <c r="E31" s="264"/>
      <c r="F31" s="1"/>
      <c r="G31" s="1"/>
      <c r="H31" s="1"/>
      <c r="I31" s="1"/>
    </row>
    <row r="32" spans="1:9">
      <c r="A32" s="1"/>
      <c r="B32" s="262"/>
      <c r="C32" s="263"/>
      <c r="D32" s="263"/>
      <c r="E32" s="264"/>
      <c r="F32" s="1"/>
      <c r="G32" s="1"/>
      <c r="H32" s="1"/>
      <c r="I32" s="1"/>
    </row>
    <row r="39" spans="1:6">
      <c r="B39" t="s">
        <v>10</v>
      </c>
      <c r="F39" t="s">
        <v>11</v>
      </c>
    </row>
    <row r="41" spans="1:6">
      <c r="A41" t="s">
        <v>26</v>
      </c>
      <c r="F41" t="s">
        <v>13</v>
      </c>
    </row>
  </sheetData>
  <mergeCells count="24">
    <mergeCell ref="B20:E20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32:E32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41"/>
  <sheetViews>
    <sheetView workbookViewId="0">
      <selection activeCell="G19" sqref="G19"/>
    </sheetView>
  </sheetViews>
  <sheetFormatPr defaultRowHeight="15"/>
  <sheetData>
    <row r="2" spans="1:9">
      <c r="F2" t="s">
        <v>0</v>
      </c>
    </row>
    <row r="3" spans="1:9">
      <c r="F3" t="s">
        <v>1</v>
      </c>
    </row>
    <row r="4" spans="1:9">
      <c r="F4" t="s">
        <v>2</v>
      </c>
    </row>
    <row r="5" spans="1:9">
      <c r="F5" t="s">
        <v>27</v>
      </c>
    </row>
    <row r="7" spans="1:9">
      <c r="C7" t="s">
        <v>3</v>
      </c>
      <c r="E7" t="s">
        <v>28</v>
      </c>
    </row>
    <row r="9" spans="1:9">
      <c r="A9" s="1" t="s">
        <v>4</v>
      </c>
      <c r="B9" s="262" t="s">
        <v>5</v>
      </c>
      <c r="C9" s="263"/>
      <c r="D9" s="263"/>
      <c r="E9" s="264"/>
      <c r="F9" s="1" t="s">
        <v>6</v>
      </c>
      <c r="G9" s="1" t="s">
        <v>7</v>
      </c>
      <c r="H9" s="1" t="s">
        <v>8</v>
      </c>
      <c r="I9" s="1" t="s">
        <v>9</v>
      </c>
    </row>
    <row r="10" spans="1:9">
      <c r="A10" s="1">
        <v>1</v>
      </c>
      <c r="B10" s="262" t="s">
        <v>16</v>
      </c>
      <c r="C10" s="263"/>
      <c r="D10" s="263"/>
      <c r="E10" s="264"/>
      <c r="F10" s="1" t="s">
        <v>15</v>
      </c>
      <c r="G10" s="1">
        <v>179</v>
      </c>
      <c r="H10" s="1">
        <v>260</v>
      </c>
      <c r="I10" s="1">
        <f>H10*G10</f>
        <v>46540</v>
      </c>
    </row>
    <row r="11" spans="1:9">
      <c r="A11" s="1"/>
      <c r="B11" s="262"/>
      <c r="C11" s="263"/>
      <c r="D11" s="263"/>
      <c r="E11" s="264"/>
      <c r="F11" s="1"/>
      <c r="G11" s="1"/>
      <c r="H11" s="1"/>
      <c r="I11" s="1">
        <f>H11*G11</f>
        <v>0</v>
      </c>
    </row>
    <row r="12" spans="1:9">
      <c r="A12" s="1"/>
      <c r="B12" s="262"/>
      <c r="C12" s="263"/>
      <c r="D12" s="263"/>
      <c r="E12" s="264"/>
      <c r="F12" s="1"/>
      <c r="G12" s="1"/>
      <c r="H12" s="1"/>
      <c r="I12" s="2">
        <f>SUM(I10:I11)</f>
        <v>46540</v>
      </c>
    </row>
    <row r="13" spans="1:9">
      <c r="A13" s="1"/>
      <c r="B13" s="262"/>
      <c r="C13" s="263"/>
      <c r="D13" s="263"/>
      <c r="E13" s="264"/>
      <c r="F13" s="1"/>
      <c r="G13" s="1"/>
      <c r="H13" s="1"/>
      <c r="I13" s="1"/>
    </row>
    <row r="14" spans="1:9">
      <c r="A14" s="1"/>
      <c r="B14" s="262"/>
      <c r="C14" s="263"/>
      <c r="D14" s="263"/>
      <c r="E14" s="264"/>
      <c r="F14" s="1"/>
      <c r="G14" s="1"/>
      <c r="H14" s="1"/>
      <c r="I14" s="1"/>
    </row>
    <row r="15" spans="1:9">
      <c r="A15" s="1"/>
      <c r="B15" s="262"/>
      <c r="C15" s="263"/>
      <c r="D15" s="263"/>
      <c r="E15" s="264"/>
      <c r="F15" s="1"/>
      <c r="G15" s="1"/>
      <c r="H15" s="1"/>
      <c r="I15" s="1"/>
    </row>
    <row r="16" spans="1:9">
      <c r="A16" s="1"/>
      <c r="B16" s="262"/>
      <c r="C16" s="263"/>
      <c r="D16" s="263"/>
      <c r="E16" s="264"/>
      <c r="F16" s="1"/>
      <c r="G16" s="1"/>
      <c r="H16" s="1"/>
      <c r="I16" s="1"/>
    </row>
    <row r="17" spans="1:9">
      <c r="A17" s="1"/>
      <c r="B17" s="262"/>
      <c r="C17" s="263"/>
      <c r="D17" s="263"/>
      <c r="E17" s="264"/>
      <c r="F17" s="1"/>
      <c r="G17" s="1"/>
      <c r="H17" s="1"/>
      <c r="I17" s="1"/>
    </row>
    <row r="18" spans="1:9">
      <c r="A18" s="1"/>
      <c r="B18" s="262"/>
      <c r="C18" s="263"/>
      <c r="D18" s="263"/>
      <c r="E18" s="264"/>
      <c r="F18" s="1"/>
      <c r="G18" s="1"/>
      <c r="H18" s="1"/>
      <c r="I18" s="1"/>
    </row>
    <row r="19" spans="1:9">
      <c r="A19" s="1"/>
      <c r="B19" s="262"/>
      <c r="C19" s="263"/>
      <c r="D19" s="263"/>
      <c r="E19" s="264"/>
      <c r="F19" s="1"/>
      <c r="G19" s="1"/>
      <c r="H19" s="1"/>
      <c r="I19" s="1"/>
    </row>
    <row r="20" spans="1:9">
      <c r="A20" s="1"/>
      <c r="B20" s="262"/>
      <c r="C20" s="263"/>
      <c r="D20" s="263"/>
      <c r="E20" s="264"/>
      <c r="F20" s="1"/>
      <c r="G20" s="1"/>
      <c r="H20" s="1"/>
      <c r="I20" s="1"/>
    </row>
    <row r="21" spans="1:9">
      <c r="A21" s="1"/>
      <c r="B21" s="262"/>
      <c r="C21" s="263"/>
      <c r="D21" s="263"/>
      <c r="E21" s="264"/>
      <c r="F21" s="1"/>
      <c r="G21" s="1"/>
      <c r="H21" s="1"/>
      <c r="I21" s="1"/>
    </row>
    <row r="22" spans="1:9">
      <c r="A22" s="1"/>
      <c r="B22" s="262"/>
      <c r="C22" s="263"/>
      <c r="D22" s="263"/>
      <c r="E22" s="264"/>
      <c r="F22" s="1"/>
      <c r="G22" s="1"/>
      <c r="H22" s="1"/>
      <c r="I22" s="1"/>
    </row>
    <row r="23" spans="1:9">
      <c r="A23" s="1"/>
      <c r="B23" s="262"/>
      <c r="C23" s="263"/>
      <c r="D23" s="263"/>
      <c r="E23" s="264"/>
      <c r="F23" s="1"/>
      <c r="G23" s="1"/>
      <c r="H23" s="1"/>
      <c r="I23" s="1"/>
    </row>
    <row r="24" spans="1:9">
      <c r="A24" s="1"/>
      <c r="B24" s="262"/>
      <c r="C24" s="263"/>
      <c r="D24" s="263"/>
      <c r="E24" s="264"/>
      <c r="F24" s="1"/>
      <c r="G24" s="1"/>
      <c r="H24" s="1"/>
      <c r="I24" s="1"/>
    </row>
    <row r="25" spans="1:9">
      <c r="A25" s="1"/>
      <c r="B25" s="262"/>
      <c r="C25" s="263"/>
      <c r="D25" s="263"/>
      <c r="E25" s="264"/>
      <c r="F25" s="1"/>
      <c r="G25" s="1"/>
      <c r="H25" s="1"/>
      <c r="I25" s="1"/>
    </row>
    <row r="26" spans="1:9">
      <c r="A26" s="1"/>
      <c r="B26" s="262"/>
      <c r="C26" s="263"/>
      <c r="D26" s="263"/>
      <c r="E26" s="264"/>
      <c r="F26" s="1"/>
      <c r="G26" s="1"/>
      <c r="H26" s="1"/>
      <c r="I26" s="1"/>
    </row>
    <row r="27" spans="1:9">
      <c r="A27" s="1"/>
      <c r="B27" s="262"/>
      <c r="C27" s="263"/>
      <c r="D27" s="263"/>
      <c r="E27" s="264"/>
      <c r="F27" s="1"/>
      <c r="G27" s="1"/>
      <c r="H27" s="1"/>
      <c r="I27" s="1"/>
    </row>
    <row r="28" spans="1:9">
      <c r="A28" s="1"/>
      <c r="B28" s="262"/>
      <c r="C28" s="263"/>
      <c r="D28" s="263"/>
      <c r="E28" s="264"/>
      <c r="F28" s="1"/>
      <c r="G28" s="1"/>
      <c r="H28" s="1"/>
      <c r="I28" s="1"/>
    </row>
    <row r="29" spans="1:9">
      <c r="A29" s="1"/>
      <c r="B29" s="262"/>
      <c r="C29" s="263"/>
      <c r="D29" s="263"/>
      <c r="E29" s="264"/>
      <c r="F29" s="1"/>
      <c r="G29" s="1"/>
      <c r="H29" s="1"/>
      <c r="I29" s="1"/>
    </row>
    <row r="30" spans="1:9">
      <c r="A30" s="1"/>
      <c r="B30" s="262"/>
      <c r="C30" s="263"/>
      <c r="D30" s="263"/>
      <c r="E30" s="264"/>
      <c r="F30" s="1"/>
      <c r="G30" s="1"/>
      <c r="H30" s="1"/>
      <c r="I30" s="1"/>
    </row>
    <row r="31" spans="1:9">
      <c r="A31" s="1"/>
      <c r="B31" s="262"/>
      <c r="C31" s="263"/>
      <c r="D31" s="263"/>
      <c r="E31" s="264"/>
      <c r="F31" s="1"/>
      <c r="G31" s="1"/>
      <c r="H31" s="1"/>
      <c r="I31" s="1"/>
    </row>
    <row r="32" spans="1:9">
      <c r="A32" s="1"/>
      <c r="B32" s="262"/>
      <c r="C32" s="263"/>
      <c r="D32" s="263"/>
      <c r="E32" s="264"/>
      <c r="F32" s="1"/>
      <c r="G32" s="1"/>
      <c r="H32" s="1"/>
      <c r="I32" s="1"/>
    </row>
    <row r="39" spans="1:6">
      <c r="B39" t="s">
        <v>10</v>
      </c>
      <c r="F39" t="s">
        <v>11</v>
      </c>
    </row>
    <row r="41" spans="1:6">
      <c r="A41" t="s">
        <v>14</v>
      </c>
      <c r="F41" t="s">
        <v>13</v>
      </c>
    </row>
  </sheetData>
  <mergeCells count="24">
    <mergeCell ref="B20:E20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32:E32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8"/>
  <sheetViews>
    <sheetView workbookViewId="0">
      <selection activeCell="I45" sqref="I45:L45"/>
    </sheetView>
  </sheetViews>
  <sheetFormatPr defaultRowHeight="15"/>
  <cols>
    <col min="6" max="6" width="9.140625" customWidth="1"/>
    <col min="7" max="7" width="3.5703125" hidden="1" customWidth="1"/>
    <col min="8" max="8" width="11.5703125" customWidth="1"/>
    <col min="14" max="14" width="9.7109375" customWidth="1"/>
    <col min="15" max="15" width="10.42578125" customWidth="1"/>
    <col min="16" max="16" width="9.28515625" bestFit="1" customWidth="1"/>
    <col min="20" max="20" width="10.85546875" customWidth="1"/>
    <col min="21" max="21" width="9.140625" hidden="1" customWidth="1"/>
    <col min="22" max="22" width="11.5703125" customWidth="1"/>
    <col min="23" max="23" width="10.5703125" bestFit="1" customWidth="1"/>
    <col min="25" max="25" width="0.42578125" customWidth="1"/>
    <col min="26" max="26" width="8.85546875" customWidth="1"/>
    <col min="27" max="27" width="0.85546875" hidden="1" customWidth="1"/>
    <col min="29" max="29" width="8.28515625" customWidth="1"/>
    <col min="36" max="36" width="18.28515625" bestFit="1" customWidth="1"/>
  </cols>
  <sheetData>
    <row r="1" spans="1:19" ht="15" customHeight="1">
      <c r="A1" s="274" t="s">
        <v>32</v>
      </c>
      <c r="B1" s="275"/>
      <c r="C1" s="275"/>
      <c r="D1" s="275"/>
      <c r="E1" s="275"/>
      <c r="F1" s="275"/>
      <c r="G1" s="275"/>
      <c r="H1" s="275"/>
      <c r="I1" s="278" t="s">
        <v>166</v>
      </c>
      <c r="J1" s="279"/>
      <c r="K1" s="279"/>
      <c r="L1" s="279"/>
      <c r="M1" s="279"/>
      <c r="N1" s="279"/>
      <c r="O1" s="279"/>
    </row>
    <row r="2" spans="1:19" ht="15.75" customHeight="1" thickBot="1">
      <c r="A2" s="276"/>
      <c r="B2" s="277"/>
      <c r="C2" s="277"/>
      <c r="D2" s="277"/>
      <c r="E2" s="277"/>
      <c r="F2" s="277"/>
      <c r="G2" s="277"/>
      <c r="H2" s="277"/>
      <c r="I2" s="280"/>
      <c r="J2" s="281"/>
      <c r="K2" s="281"/>
      <c r="L2" s="281"/>
      <c r="M2" s="281"/>
      <c r="N2" s="281"/>
      <c r="O2" s="281"/>
    </row>
    <row r="3" spans="1:19" ht="29.25" customHeight="1" thickBot="1">
      <c r="A3" s="289" t="s">
        <v>94</v>
      </c>
      <c r="B3" s="290"/>
      <c r="C3" s="290"/>
      <c r="D3" s="290"/>
      <c r="E3" s="290"/>
      <c r="F3" s="290"/>
      <c r="G3" s="290"/>
      <c r="H3" s="291"/>
      <c r="I3" s="292"/>
      <c r="J3" s="293"/>
      <c r="K3" s="293"/>
      <c r="L3" s="293"/>
      <c r="M3" s="293"/>
      <c r="N3" s="293"/>
      <c r="O3" s="293"/>
    </row>
    <row r="4" spans="1:19" ht="15" customHeight="1">
      <c r="A4" s="282" t="s">
        <v>33</v>
      </c>
      <c r="B4" s="283"/>
      <c r="C4" s="283"/>
      <c r="D4" s="283"/>
      <c r="E4" s="283"/>
      <c r="F4" s="283"/>
      <c r="G4" s="283"/>
      <c r="H4" s="283"/>
      <c r="I4" s="278" t="s">
        <v>111</v>
      </c>
      <c r="J4" s="279"/>
      <c r="K4" s="279"/>
      <c r="L4" s="279"/>
      <c r="M4" s="279"/>
      <c r="N4" s="279"/>
      <c r="O4" s="279"/>
      <c r="P4" s="35"/>
      <c r="Q4" s="35"/>
      <c r="R4" s="35"/>
      <c r="S4" s="35"/>
    </row>
    <row r="5" spans="1:19">
      <c r="A5" s="284"/>
      <c r="B5" s="285"/>
      <c r="C5" s="285"/>
      <c r="D5" s="285"/>
      <c r="E5" s="285"/>
      <c r="F5" s="285"/>
      <c r="G5" s="285"/>
      <c r="H5" s="285"/>
      <c r="I5" s="286"/>
      <c r="J5" s="287"/>
      <c r="K5" s="287"/>
      <c r="L5" s="287"/>
      <c r="M5" s="287"/>
      <c r="N5" s="287"/>
      <c r="O5" s="287"/>
      <c r="P5" s="35"/>
      <c r="Q5" s="35"/>
      <c r="R5" s="35"/>
      <c r="S5" s="35"/>
    </row>
    <row r="6" spans="1:19" ht="21" customHeight="1">
      <c r="A6" s="288" t="s">
        <v>71</v>
      </c>
      <c r="B6" s="288"/>
      <c r="C6" s="288"/>
      <c r="D6" s="288"/>
      <c r="E6" s="288"/>
      <c r="F6" s="288"/>
      <c r="G6" s="288"/>
      <c r="H6" s="288"/>
      <c r="I6" s="262"/>
      <c r="J6" s="263"/>
      <c r="K6" s="263"/>
      <c r="L6" s="263"/>
      <c r="M6" s="263"/>
      <c r="N6" s="263"/>
      <c r="O6" s="263"/>
      <c r="P6" s="35"/>
      <c r="Q6" s="35"/>
      <c r="R6" s="35"/>
      <c r="S6" s="35"/>
    </row>
    <row r="7" spans="1:19" ht="15.75" customHeight="1">
      <c r="A7" s="294" t="s">
        <v>89</v>
      </c>
      <c r="B7" s="294"/>
      <c r="C7" s="294"/>
      <c r="D7" s="294"/>
      <c r="E7" s="294"/>
      <c r="F7" s="294"/>
      <c r="G7" s="294"/>
      <c r="H7" s="294"/>
      <c r="I7" s="295" t="s">
        <v>34</v>
      </c>
      <c r="J7" s="296"/>
      <c r="K7" s="296"/>
      <c r="L7" s="296"/>
      <c r="M7" s="296"/>
      <c r="N7" s="296"/>
      <c r="O7" s="296"/>
      <c r="P7" s="35"/>
      <c r="Q7" s="35"/>
      <c r="R7" s="35"/>
      <c r="S7" s="35"/>
    </row>
    <row r="8" spans="1:19" ht="15.75" thickBot="1">
      <c r="A8" s="299" t="s">
        <v>91</v>
      </c>
      <c r="B8" s="299"/>
      <c r="C8" s="299"/>
      <c r="D8" s="299"/>
      <c r="E8" s="299"/>
      <c r="F8" s="299"/>
      <c r="G8" s="299"/>
      <c r="H8" s="300"/>
      <c r="I8" s="297"/>
      <c r="J8" s="298"/>
      <c r="K8" s="298"/>
      <c r="L8" s="298"/>
      <c r="M8" s="298"/>
      <c r="N8" s="298"/>
      <c r="O8" s="298"/>
      <c r="P8" s="35"/>
      <c r="Q8" s="35"/>
      <c r="R8" s="35"/>
      <c r="S8" s="35"/>
    </row>
    <row r="9" spans="1:19" ht="15.75" thickBot="1">
      <c r="A9" s="305" t="s">
        <v>36</v>
      </c>
      <c r="B9" s="306"/>
      <c r="C9" s="306"/>
      <c r="D9" s="5" t="s">
        <v>40</v>
      </c>
      <c r="E9" s="6" t="s">
        <v>37</v>
      </c>
      <c r="F9" s="6" t="s">
        <v>38</v>
      </c>
      <c r="G9" s="6" t="s">
        <v>38</v>
      </c>
      <c r="H9" s="6" t="s">
        <v>39</v>
      </c>
      <c r="I9" s="302" t="s">
        <v>36</v>
      </c>
      <c r="J9" s="303"/>
      <c r="K9" s="303"/>
      <c r="L9" s="304"/>
      <c r="M9" s="34" t="s">
        <v>37</v>
      </c>
      <c r="N9" s="34" t="s">
        <v>38</v>
      </c>
      <c r="O9" s="29" t="s">
        <v>39</v>
      </c>
      <c r="P9" s="35"/>
      <c r="Q9" s="35"/>
      <c r="R9" s="35"/>
      <c r="S9" s="35"/>
    </row>
    <row r="10" spans="1:19">
      <c r="A10" s="287" t="s">
        <v>121</v>
      </c>
      <c r="B10" s="287"/>
      <c r="C10" s="287"/>
      <c r="D10" s="3">
        <v>100</v>
      </c>
      <c r="E10" s="22">
        <v>220</v>
      </c>
      <c r="F10" s="142" t="s">
        <v>122</v>
      </c>
      <c r="G10" s="22" t="s">
        <v>81</v>
      </c>
      <c r="H10" s="3"/>
      <c r="I10" s="301" t="str">
        <f t="shared" ref="I10" si="0">A11</f>
        <v>рыба минтай (ф 16,5)</v>
      </c>
      <c r="J10" s="266"/>
      <c r="K10" s="266"/>
      <c r="L10" s="267"/>
      <c r="M10" s="8">
        <f t="shared" ref="M10:N11" si="1">E11</f>
        <v>0</v>
      </c>
      <c r="N10" s="8">
        <f t="shared" si="1"/>
        <v>478</v>
      </c>
      <c r="O10" s="8">
        <f t="shared" ref="O10:O32" si="2">M10*N10</f>
        <v>0</v>
      </c>
      <c r="P10" s="35"/>
      <c r="Q10" s="35"/>
      <c r="R10" s="35"/>
      <c r="S10" s="35"/>
    </row>
    <row r="11" spans="1:19" ht="15" customHeight="1">
      <c r="A11" s="307" t="s">
        <v>126</v>
      </c>
      <c r="B11" s="307"/>
      <c r="C11" s="308"/>
      <c r="D11" s="16">
        <v>0.1</v>
      </c>
      <c r="E11" s="1"/>
      <c r="F11" s="1">
        <f>'[1]ноябрь 2025г'!$BJ$130</f>
        <v>478</v>
      </c>
      <c r="G11" s="1">
        <v>315</v>
      </c>
      <c r="H11" s="9">
        <f>E11*F11</f>
        <v>0</v>
      </c>
      <c r="I11" s="301" t="str">
        <f t="shared" ref="I11" si="3">A12</f>
        <v>рыба треска</v>
      </c>
      <c r="J11" s="266"/>
      <c r="K11" s="266"/>
      <c r="L11" s="267"/>
      <c r="M11" s="8">
        <f t="shared" si="1"/>
        <v>0</v>
      </c>
      <c r="N11" s="8">
        <f t="shared" si="1"/>
        <v>610</v>
      </c>
      <c r="O11" s="8">
        <f t="shared" si="2"/>
        <v>0</v>
      </c>
      <c r="P11" s="35"/>
      <c r="Q11" s="35"/>
      <c r="R11" s="35"/>
      <c r="S11" s="35"/>
    </row>
    <row r="12" spans="1:19">
      <c r="A12" s="307" t="s">
        <v>160</v>
      </c>
      <c r="B12" s="307"/>
      <c r="C12" s="308"/>
      <c r="D12" s="16"/>
      <c r="E12" s="1"/>
      <c r="F12" s="1">
        <f>'[1]ноябрь 2025г'!$BJ$132</f>
        <v>610</v>
      </c>
      <c r="G12" s="1"/>
      <c r="H12" s="9">
        <f>E12*F12</f>
        <v>0</v>
      </c>
      <c r="I12" s="301" t="str">
        <f>A13</f>
        <v>масло растительное</v>
      </c>
      <c r="J12" s="266"/>
      <c r="K12" s="266"/>
      <c r="L12" s="267"/>
      <c r="M12" s="8">
        <f>E13+E32</f>
        <v>3.1</v>
      </c>
      <c r="N12" s="8">
        <f>F13</f>
        <v>162.18</v>
      </c>
      <c r="O12" s="8">
        <f t="shared" si="2"/>
        <v>502.75800000000004</v>
      </c>
      <c r="P12" s="35"/>
      <c r="Q12" s="35"/>
      <c r="R12" s="35"/>
      <c r="S12" s="35"/>
    </row>
    <row r="13" spans="1:19" ht="15" customHeight="1">
      <c r="A13" s="265" t="s">
        <v>19</v>
      </c>
      <c r="B13" s="265"/>
      <c r="C13" s="271"/>
      <c r="D13" s="160">
        <f>E13/E10</f>
        <v>9.0909090909090905E-3</v>
      </c>
      <c r="E13" s="1">
        <v>2</v>
      </c>
      <c r="F13" s="1">
        <f>'[1]ноябрь 2025г'!$BJ$84</f>
        <v>162.18</v>
      </c>
      <c r="G13" s="1">
        <v>136.19999999999999</v>
      </c>
      <c r="H13" s="9">
        <f t="shared" ref="H13:H28" si="4">E13*F13</f>
        <v>324.36</v>
      </c>
      <c r="I13" s="301" t="str">
        <f>A14</f>
        <v>соль</v>
      </c>
      <c r="J13" s="266"/>
      <c r="K13" s="266"/>
      <c r="L13" s="267"/>
      <c r="M13" s="8">
        <f t="shared" ref="M13:N14" si="5">E14</f>
        <v>1</v>
      </c>
      <c r="N13" s="8">
        <f t="shared" si="5"/>
        <v>20</v>
      </c>
      <c r="O13" s="8">
        <f t="shared" si="2"/>
        <v>20</v>
      </c>
      <c r="P13" s="35"/>
      <c r="Q13" s="35"/>
      <c r="R13" s="35"/>
      <c r="S13" s="35"/>
    </row>
    <row r="14" spans="1:19" ht="15.75" customHeight="1">
      <c r="A14" s="272" t="s">
        <v>25</v>
      </c>
      <c r="B14" s="265"/>
      <c r="C14" s="271"/>
      <c r="D14" s="160" t="e">
        <f>E14/E11</f>
        <v>#DIV/0!</v>
      </c>
      <c r="E14" s="3">
        <v>1</v>
      </c>
      <c r="F14" s="1">
        <v>20</v>
      </c>
      <c r="G14" s="1">
        <v>31.1</v>
      </c>
      <c r="H14" s="9">
        <f t="shared" si="4"/>
        <v>20</v>
      </c>
      <c r="I14" s="301" t="str">
        <f>A15</f>
        <v>лук репчатый</v>
      </c>
      <c r="J14" s="266"/>
      <c r="K14" s="266"/>
      <c r="L14" s="267"/>
      <c r="M14" s="8">
        <f>E15+E22</f>
        <v>3.75</v>
      </c>
      <c r="N14" s="8">
        <f t="shared" si="5"/>
        <v>55</v>
      </c>
      <c r="O14" s="8">
        <f t="shared" si="2"/>
        <v>206.25</v>
      </c>
      <c r="P14" s="35"/>
      <c r="Q14" s="35"/>
      <c r="R14" s="35"/>
      <c r="S14" s="35"/>
    </row>
    <row r="15" spans="1:19" ht="15.75" customHeight="1">
      <c r="A15" s="265" t="s">
        <v>44</v>
      </c>
      <c r="B15" s="265"/>
      <c r="C15" s="271"/>
      <c r="D15" s="160">
        <f>E15/E10</f>
        <v>1.0454545454545454E-2</v>
      </c>
      <c r="E15" s="1">
        <v>2.2999999999999998</v>
      </c>
      <c r="F15" s="3">
        <v>55</v>
      </c>
      <c r="G15" s="1"/>
      <c r="H15" s="9">
        <f t="shared" si="4"/>
        <v>126.49999999999999</v>
      </c>
      <c r="I15" s="301" t="s">
        <v>44</v>
      </c>
      <c r="J15" s="266"/>
      <c r="K15" s="266"/>
      <c r="L15" s="267"/>
      <c r="M15" s="8">
        <f>E23</f>
        <v>0</v>
      </c>
      <c r="N15" s="8">
        <f>F23</f>
        <v>0</v>
      </c>
      <c r="O15" s="8">
        <f t="shared" si="2"/>
        <v>0</v>
      </c>
      <c r="P15" s="35"/>
      <c r="Q15" s="35"/>
      <c r="R15" s="35"/>
      <c r="S15" s="35"/>
    </row>
    <row r="16" spans="1:19">
      <c r="A16" s="265" t="s">
        <v>42</v>
      </c>
      <c r="B16" s="265"/>
      <c r="C16" s="271"/>
      <c r="D16" s="17">
        <f t="shared" ref="D16:D17" si="6">E16/E14</f>
        <v>22</v>
      </c>
      <c r="E16" s="1">
        <v>22</v>
      </c>
      <c r="F16" s="3">
        <v>7</v>
      </c>
      <c r="G16" s="1"/>
      <c r="H16" s="9">
        <f t="shared" si="4"/>
        <v>154</v>
      </c>
      <c r="I16" s="301" t="str">
        <f>A16</f>
        <v>яйцо столовое</v>
      </c>
      <c r="J16" s="266"/>
      <c r="K16" s="266"/>
      <c r="L16" s="267"/>
      <c r="M16" s="8">
        <f>E16</f>
        <v>22</v>
      </c>
      <c r="N16" s="8">
        <f>F16</f>
        <v>7</v>
      </c>
      <c r="O16" s="8">
        <f t="shared" si="2"/>
        <v>154</v>
      </c>
      <c r="P16" s="35"/>
      <c r="Q16" s="35"/>
      <c r="R16" s="35"/>
      <c r="S16" s="35"/>
    </row>
    <row r="17" spans="1:19">
      <c r="A17" s="265" t="s">
        <v>23</v>
      </c>
      <c r="B17" s="265"/>
      <c r="C17" s="271"/>
      <c r="D17" s="17">
        <f t="shared" si="6"/>
        <v>0.56521739130434789</v>
      </c>
      <c r="E17" s="1">
        <v>1.3</v>
      </c>
      <c r="F17" s="3">
        <v>39</v>
      </c>
      <c r="G17" s="1"/>
      <c r="H17" s="9">
        <f t="shared" si="4"/>
        <v>50.7</v>
      </c>
      <c r="I17" s="301" t="str">
        <f>A17</f>
        <v>мука</v>
      </c>
      <c r="J17" s="266"/>
      <c r="K17" s="266"/>
      <c r="L17" s="267"/>
      <c r="M17" s="8">
        <f>E17+E20</f>
        <v>1.61</v>
      </c>
      <c r="N17" s="8">
        <f>F17</f>
        <v>39</v>
      </c>
      <c r="O17" s="8">
        <f t="shared" si="2"/>
        <v>62.790000000000006</v>
      </c>
      <c r="P17" s="35"/>
      <c r="Q17" s="35"/>
      <c r="R17" s="35"/>
      <c r="S17" s="35"/>
    </row>
    <row r="18" spans="1:19">
      <c r="A18" s="268" t="s">
        <v>124</v>
      </c>
      <c r="B18" s="268"/>
      <c r="C18" s="269"/>
      <c r="D18" s="8">
        <v>50</v>
      </c>
      <c r="E18" s="1">
        <v>12.5</v>
      </c>
      <c r="F18" s="142" t="s">
        <v>123</v>
      </c>
      <c r="G18" s="1"/>
      <c r="H18" s="9"/>
      <c r="I18" s="318" t="str">
        <f>A26</f>
        <v>картофель</v>
      </c>
      <c r="J18" s="318"/>
      <c r="K18" s="318"/>
      <c r="L18" s="318"/>
      <c r="M18" s="1">
        <f t="shared" ref="M18:N18" si="7">E26</f>
        <v>54</v>
      </c>
      <c r="N18" s="8">
        <f t="shared" si="7"/>
        <v>30</v>
      </c>
      <c r="O18" s="8">
        <f t="shared" si="2"/>
        <v>1620</v>
      </c>
      <c r="P18" s="36"/>
      <c r="Q18" s="35"/>
      <c r="R18" s="35"/>
      <c r="S18" s="35"/>
    </row>
    <row r="19" spans="1:19">
      <c r="A19" s="265" t="s">
        <v>17</v>
      </c>
      <c r="B19" s="265"/>
      <c r="C19" s="271"/>
      <c r="D19" s="145">
        <f>E19/E18</f>
        <v>4.9599999999999998E-2</v>
      </c>
      <c r="E19" s="1">
        <v>0.62</v>
      </c>
      <c r="F19" s="3">
        <v>975.5</v>
      </c>
      <c r="G19" s="1"/>
      <c r="H19" s="9">
        <f>E19*F19</f>
        <v>604.80999999999995</v>
      </c>
      <c r="I19" s="318" t="str">
        <f>A21</f>
        <v>морковь</v>
      </c>
      <c r="J19" s="318"/>
      <c r="K19" s="318"/>
      <c r="L19" s="318"/>
      <c r="M19" s="1">
        <f>E21+E31</f>
        <v>7.2249999999999996</v>
      </c>
      <c r="N19" s="1">
        <f>F21</f>
        <v>65</v>
      </c>
      <c r="O19" s="8">
        <f t="shared" si="2"/>
        <v>469.625</v>
      </c>
      <c r="P19" s="35"/>
      <c r="Q19" s="35"/>
      <c r="R19" s="35"/>
      <c r="S19" s="35"/>
    </row>
    <row r="20" spans="1:19">
      <c r="A20" s="265" t="s">
        <v>125</v>
      </c>
      <c r="B20" s="265"/>
      <c r="C20" s="271"/>
      <c r="D20" s="8">
        <f t="shared" ref="D20" si="8">E20/E19</f>
        <v>0.5</v>
      </c>
      <c r="E20" s="1">
        <v>0.31</v>
      </c>
      <c r="F20" s="3">
        <f>F17</f>
        <v>39</v>
      </c>
      <c r="G20" s="1"/>
      <c r="H20" s="9">
        <f t="shared" ref="H20:H24" si="9">E20*F20</f>
        <v>12.09</v>
      </c>
      <c r="I20" s="318" t="str">
        <f>A27</f>
        <v>молоко сухое</v>
      </c>
      <c r="J20" s="318"/>
      <c r="K20" s="318"/>
      <c r="L20" s="318"/>
      <c r="M20" s="1">
        <f>E27</f>
        <v>4.8499999999999996</v>
      </c>
      <c r="N20" s="1">
        <f>F27</f>
        <v>588.29999999999995</v>
      </c>
      <c r="O20" s="8">
        <f t="shared" si="2"/>
        <v>2853.2549999999997</v>
      </c>
      <c r="P20" s="35"/>
      <c r="Q20" s="35"/>
      <c r="R20" s="35"/>
      <c r="S20" s="35"/>
    </row>
    <row r="21" spans="1:19">
      <c r="A21" s="265" t="s">
        <v>46</v>
      </c>
      <c r="B21" s="265"/>
      <c r="C21" s="271"/>
      <c r="D21" s="8">
        <f>E21/E18</f>
        <v>0.05</v>
      </c>
      <c r="E21" s="1">
        <v>0.625</v>
      </c>
      <c r="F21" s="3">
        <v>65</v>
      </c>
      <c r="G21" s="1"/>
      <c r="H21" s="9">
        <f t="shared" si="9"/>
        <v>40.625</v>
      </c>
      <c r="I21" s="318" t="str">
        <f>A28</f>
        <v>масло сливочное</v>
      </c>
      <c r="J21" s="318"/>
      <c r="K21" s="318"/>
      <c r="L21" s="318"/>
      <c r="M21" s="1">
        <f>E19+E28</f>
        <v>0.75700000000000001</v>
      </c>
      <c r="N21" s="1">
        <f>F28</f>
        <v>975.5</v>
      </c>
      <c r="O21" s="8">
        <f t="shared" si="2"/>
        <v>738.45349999999996</v>
      </c>
      <c r="P21" s="35"/>
      <c r="Q21" s="35"/>
      <c r="R21" s="35"/>
      <c r="S21" s="35"/>
    </row>
    <row r="22" spans="1:19">
      <c r="A22" s="265" t="s">
        <v>44</v>
      </c>
      <c r="B22" s="265"/>
      <c r="C22" s="271"/>
      <c r="D22" s="145">
        <f>E22/E18</f>
        <v>0.11599999999999999</v>
      </c>
      <c r="E22" s="1">
        <v>1.45</v>
      </c>
      <c r="F22" s="3">
        <f>F15</f>
        <v>55</v>
      </c>
      <c r="G22" s="1"/>
      <c r="H22" s="9">
        <f t="shared" si="9"/>
        <v>79.75</v>
      </c>
      <c r="I22" s="272" t="str">
        <f>A35</f>
        <v>чай.</v>
      </c>
      <c r="J22" s="265"/>
      <c r="K22" s="265"/>
      <c r="L22" s="271"/>
      <c r="M22" s="1">
        <f>E35</f>
        <v>0.2</v>
      </c>
      <c r="N22" s="1">
        <f>F35</f>
        <v>1300</v>
      </c>
      <c r="O22" s="8">
        <f t="shared" si="2"/>
        <v>260</v>
      </c>
      <c r="P22" s="35"/>
      <c r="Q22" s="35"/>
      <c r="R22" s="35"/>
      <c r="S22" s="35"/>
    </row>
    <row r="23" spans="1:19">
      <c r="A23" s="265"/>
      <c r="B23" s="265"/>
      <c r="C23" s="271"/>
      <c r="D23" s="8"/>
      <c r="E23" s="1"/>
      <c r="F23" s="3"/>
      <c r="G23" s="1"/>
      <c r="H23" s="9"/>
      <c r="I23" s="315" t="str">
        <f>A36</f>
        <v>сахар</v>
      </c>
      <c r="J23" s="316"/>
      <c r="K23" s="316"/>
      <c r="L23" s="317"/>
      <c r="M23" s="1">
        <f>E36</f>
        <v>3.75</v>
      </c>
      <c r="N23" s="1">
        <f>F36</f>
        <v>75</v>
      </c>
      <c r="O23" s="8">
        <f t="shared" si="2"/>
        <v>281.25</v>
      </c>
      <c r="P23" s="35"/>
      <c r="Q23" s="35"/>
      <c r="R23" s="35"/>
      <c r="S23" s="35"/>
    </row>
    <row r="24" spans="1:19">
      <c r="A24" s="265" t="s">
        <v>45</v>
      </c>
      <c r="B24" s="265"/>
      <c r="C24" s="271"/>
      <c r="D24" s="8">
        <f>E24/E18</f>
        <v>2.4E-2</v>
      </c>
      <c r="E24" s="1">
        <v>0.3</v>
      </c>
      <c r="F24" s="3">
        <v>260</v>
      </c>
      <c r="G24" s="1"/>
      <c r="H24" s="9">
        <f t="shared" si="9"/>
        <v>78</v>
      </c>
      <c r="I24" s="315" t="str">
        <f>A30</f>
        <v>свекла</v>
      </c>
      <c r="J24" s="316"/>
      <c r="K24" s="316"/>
      <c r="L24" s="317"/>
      <c r="M24" s="1">
        <f>E30</f>
        <v>8.36</v>
      </c>
      <c r="N24" s="1">
        <f>F30</f>
        <v>55</v>
      </c>
      <c r="O24" s="8">
        <f t="shared" si="2"/>
        <v>459.79999999999995</v>
      </c>
      <c r="P24" s="35"/>
      <c r="Q24" s="35"/>
      <c r="R24" s="35"/>
      <c r="S24" s="35"/>
    </row>
    <row r="25" spans="1:19">
      <c r="A25" s="268" t="s">
        <v>53</v>
      </c>
      <c r="B25" s="268"/>
      <c r="C25" s="269"/>
      <c r="D25" s="8">
        <v>150</v>
      </c>
      <c r="E25" s="1"/>
      <c r="F25" s="38" t="s">
        <v>103</v>
      </c>
      <c r="G25" s="2"/>
      <c r="H25" s="9"/>
      <c r="I25" s="315" t="str">
        <f>A39</f>
        <v>хлеб</v>
      </c>
      <c r="J25" s="316"/>
      <c r="K25" s="316"/>
      <c r="L25" s="317"/>
      <c r="M25" s="1">
        <f t="shared" ref="M25:N26" si="10">E39</f>
        <v>8.4</v>
      </c>
      <c r="N25" s="1">
        <f t="shared" si="10"/>
        <v>62.86</v>
      </c>
      <c r="O25" s="8">
        <f t="shared" si="2"/>
        <v>528.024</v>
      </c>
      <c r="P25" s="35"/>
      <c r="Q25" s="35"/>
      <c r="R25" s="35"/>
      <c r="S25" s="35"/>
    </row>
    <row r="26" spans="1:19">
      <c r="A26" s="265" t="s">
        <v>18</v>
      </c>
      <c r="B26" s="265"/>
      <c r="C26" s="271"/>
      <c r="D26" s="143">
        <f>E26/E10</f>
        <v>0.24545454545454545</v>
      </c>
      <c r="E26" s="1">
        <v>54</v>
      </c>
      <c r="F26" s="1">
        <v>30</v>
      </c>
      <c r="G26" s="1"/>
      <c r="H26" s="9">
        <f t="shared" si="4"/>
        <v>1620</v>
      </c>
      <c r="I26" s="315" t="str">
        <f>A40</f>
        <v>хлеб</v>
      </c>
      <c r="J26" s="316"/>
      <c r="K26" s="316"/>
      <c r="L26" s="317"/>
      <c r="M26" s="1">
        <f t="shared" si="10"/>
        <v>3</v>
      </c>
      <c r="N26" s="1">
        <f t="shared" si="10"/>
        <v>78.33</v>
      </c>
      <c r="O26" s="8">
        <f t="shared" si="2"/>
        <v>234.99</v>
      </c>
      <c r="P26" s="36"/>
      <c r="Q26" s="35"/>
      <c r="R26" s="35"/>
      <c r="S26" s="35"/>
    </row>
    <row r="27" spans="1:19">
      <c r="A27" s="265" t="s">
        <v>31</v>
      </c>
      <c r="B27" s="266"/>
      <c r="C27" s="267"/>
      <c r="D27" s="145">
        <v>0.01</v>
      </c>
      <c r="E27" s="1">
        <v>4.8499999999999996</v>
      </c>
      <c r="F27" s="1">
        <f>'[1]ноябрь 2025г'!$BJ$93</f>
        <v>588.29999999999995</v>
      </c>
      <c r="G27" s="1"/>
      <c r="H27" s="9">
        <f t="shared" si="4"/>
        <v>2853.2549999999997</v>
      </c>
      <c r="I27" s="309" t="str">
        <f>A37</f>
        <v>лимон</v>
      </c>
      <c r="J27" s="310"/>
      <c r="K27" s="310"/>
      <c r="L27" s="311"/>
      <c r="M27" s="15">
        <f>E37</f>
        <v>0</v>
      </c>
      <c r="N27" s="15">
        <f>F37</f>
        <v>200</v>
      </c>
      <c r="O27" s="45">
        <f t="shared" si="2"/>
        <v>0</v>
      </c>
      <c r="P27" s="36"/>
      <c r="Q27" s="35"/>
      <c r="R27" s="35"/>
      <c r="S27" s="35"/>
    </row>
    <row r="28" spans="1:19">
      <c r="A28" s="265" t="s">
        <v>17</v>
      </c>
      <c r="B28" s="266"/>
      <c r="C28" s="267"/>
      <c r="D28" s="145">
        <f>E28/E10</f>
        <v>6.2272727272727273E-4</v>
      </c>
      <c r="E28" s="1">
        <v>0.13700000000000001</v>
      </c>
      <c r="F28" s="3">
        <f>F19</f>
        <v>975.5</v>
      </c>
      <c r="G28" s="1"/>
      <c r="H28" s="9">
        <f t="shared" si="4"/>
        <v>133.64350000000002</v>
      </c>
      <c r="I28" s="312">
        <f>A41</f>
        <v>0</v>
      </c>
      <c r="J28" s="313"/>
      <c r="K28" s="313"/>
      <c r="L28" s="314"/>
      <c r="M28" s="15">
        <f>E41</f>
        <v>0</v>
      </c>
      <c r="N28" s="15">
        <f>F41</f>
        <v>0</v>
      </c>
      <c r="O28" s="45">
        <f t="shared" si="2"/>
        <v>0</v>
      </c>
      <c r="P28" s="35"/>
      <c r="Q28" s="35"/>
      <c r="R28" s="35"/>
      <c r="S28" s="35"/>
    </row>
    <row r="29" spans="1:19">
      <c r="A29" s="268" t="s">
        <v>137</v>
      </c>
      <c r="B29" s="268"/>
      <c r="C29" s="269"/>
      <c r="D29" s="8">
        <v>60</v>
      </c>
      <c r="E29" s="1"/>
      <c r="F29" s="38" t="s">
        <v>138</v>
      </c>
      <c r="G29" s="1"/>
      <c r="H29" s="9"/>
      <c r="I29" s="270" t="str">
        <f>A24</f>
        <v>томат паста</v>
      </c>
      <c r="J29" s="270"/>
      <c r="K29" s="270"/>
      <c r="L29" s="270"/>
      <c r="M29" s="1">
        <f>E24</f>
        <v>0.3</v>
      </c>
      <c r="N29" s="1">
        <f>F24</f>
        <v>260</v>
      </c>
      <c r="O29" s="45">
        <f t="shared" si="2"/>
        <v>78</v>
      </c>
      <c r="P29" s="35"/>
      <c r="Q29" s="36"/>
      <c r="R29" s="35"/>
      <c r="S29" s="35"/>
    </row>
    <row r="30" spans="1:19">
      <c r="A30" s="265" t="s">
        <v>139</v>
      </c>
      <c r="B30" s="265"/>
      <c r="C30" s="271"/>
      <c r="D30" s="8">
        <v>8.7999999999999995E-2</v>
      </c>
      <c r="E30" s="3">
        <v>8.36</v>
      </c>
      <c r="F30" s="3">
        <v>55</v>
      </c>
      <c r="G30" s="3"/>
      <c r="H30" s="9">
        <f>E30*F30</f>
        <v>459.79999999999995</v>
      </c>
      <c r="I30" s="270">
        <f>A44</f>
        <v>0</v>
      </c>
      <c r="J30" s="270"/>
      <c r="K30" s="270"/>
      <c r="L30" s="270"/>
      <c r="M30" s="1">
        <f>E44</f>
        <v>0</v>
      </c>
      <c r="N30" s="1">
        <f>F44</f>
        <v>0</v>
      </c>
      <c r="O30" s="45">
        <f t="shared" si="2"/>
        <v>0</v>
      </c>
      <c r="P30" s="35"/>
      <c r="Q30" s="35"/>
      <c r="R30" s="35"/>
      <c r="S30" s="35"/>
    </row>
    <row r="31" spans="1:19">
      <c r="A31" s="265" t="s">
        <v>46</v>
      </c>
      <c r="B31" s="265"/>
      <c r="C31" s="271"/>
      <c r="D31" s="8">
        <v>30</v>
      </c>
      <c r="E31" s="3">
        <v>6.6</v>
      </c>
      <c r="F31" s="3">
        <v>65</v>
      </c>
      <c r="G31" s="3"/>
      <c r="H31" s="9">
        <f t="shared" ref="H31:H32" si="11">E31*F31</f>
        <v>429</v>
      </c>
      <c r="I31" s="270">
        <f>A45</f>
        <v>0</v>
      </c>
      <c r="J31" s="270"/>
      <c r="K31" s="270"/>
      <c r="L31" s="270"/>
      <c r="M31" s="1">
        <f>E45</f>
        <v>0</v>
      </c>
      <c r="N31" s="1">
        <f>F45</f>
        <v>0</v>
      </c>
      <c r="O31" s="45">
        <f t="shared" si="2"/>
        <v>0</v>
      </c>
      <c r="P31" s="35"/>
      <c r="Q31" s="35"/>
      <c r="R31" s="35"/>
      <c r="S31" s="35"/>
    </row>
    <row r="32" spans="1:19">
      <c r="A32" s="265" t="s">
        <v>19</v>
      </c>
      <c r="B32" s="265"/>
      <c r="C32" s="271"/>
      <c r="D32" s="8">
        <v>5</v>
      </c>
      <c r="E32" s="3">
        <v>1.1000000000000001</v>
      </c>
      <c r="F32" s="3">
        <f>F13</f>
        <v>162.18</v>
      </c>
      <c r="G32" s="3"/>
      <c r="H32" s="9">
        <f t="shared" si="11"/>
        <v>178.39800000000002</v>
      </c>
      <c r="I32" s="270">
        <f>A47</f>
        <v>0</v>
      </c>
      <c r="J32" s="270"/>
      <c r="K32" s="270"/>
      <c r="L32" s="270"/>
      <c r="M32" s="1">
        <f>E47</f>
        <v>0</v>
      </c>
      <c r="N32" s="1">
        <f>F47</f>
        <v>0</v>
      </c>
      <c r="O32" s="45">
        <f t="shared" si="2"/>
        <v>0</v>
      </c>
      <c r="P32" s="198"/>
      <c r="Q32" s="35"/>
      <c r="R32" s="35"/>
      <c r="S32" s="35"/>
    </row>
    <row r="33" spans="1:19">
      <c r="A33" s="265"/>
      <c r="B33" s="265"/>
      <c r="C33" s="271"/>
      <c r="D33" s="1"/>
      <c r="E33" s="3"/>
      <c r="F33" s="3"/>
      <c r="G33" s="3"/>
      <c r="H33" s="9"/>
      <c r="I33" s="270"/>
      <c r="J33" s="270"/>
      <c r="K33" s="270"/>
      <c r="L33" s="270"/>
      <c r="M33" s="1"/>
      <c r="N33" s="1"/>
      <c r="O33" s="85">
        <f>SUM(O10:O32)</f>
        <v>8469.1954999999998</v>
      </c>
      <c r="P33" s="35"/>
      <c r="Q33" s="35"/>
      <c r="R33" s="35"/>
      <c r="S33" s="35"/>
    </row>
    <row r="34" spans="1:19">
      <c r="A34" s="268" t="s">
        <v>113</v>
      </c>
      <c r="B34" s="268"/>
      <c r="C34" s="269"/>
      <c r="D34" s="1"/>
      <c r="E34" s="3"/>
      <c r="F34" s="3"/>
      <c r="G34" s="3"/>
      <c r="H34" s="9"/>
      <c r="I34" s="270"/>
      <c r="J34" s="270"/>
      <c r="K34" s="270"/>
      <c r="L34" s="270"/>
      <c r="M34" s="1"/>
      <c r="N34" s="1"/>
      <c r="O34" s="1"/>
    </row>
    <row r="35" spans="1:19">
      <c r="A35" s="268" t="s">
        <v>114</v>
      </c>
      <c r="B35" s="268"/>
      <c r="C35" s="269"/>
      <c r="D35" s="146">
        <f>E35/E10</f>
        <v>9.0909090909090909E-4</v>
      </c>
      <c r="E35" s="3">
        <v>0.2</v>
      </c>
      <c r="F35" s="3">
        <v>1300</v>
      </c>
      <c r="G35" s="3"/>
      <c r="H35" s="9">
        <f t="shared" ref="H35:H37" si="12">E35*F35</f>
        <v>260</v>
      </c>
      <c r="I35" s="270"/>
      <c r="J35" s="270"/>
      <c r="K35" s="270"/>
      <c r="L35" s="270"/>
      <c r="M35" s="1"/>
      <c r="N35" s="1"/>
      <c r="O35" s="1"/>
    </row>
    <row r="36" spans="1:19">
      <c r="A36" s="268" t="s">
        <v>24</v>
      </c>
      <c r="B36" s="268"/>
      <c r="C36" s="269"/>
      <c r="D36" s="146">
        <f>E36/E10</f>
        <v>1.7045454545454544E-2</v>
      </c>
      <c r="E36" s="3">
        <v>3.75</v>
      </c>
      <c r="F36" s="3">
        <v>75</v>
      </c>
      <c r="G36" s="3"/>
      <c r="H36" s="9">
        <f t="shared" si="12"/>
        <v>281.25</v>
      </c>
      <c r="I36" s="270"/>
      <c r="J36" s="270"/>
      <c r="K36" s="270"/>
      <c r="L36" s="270"/>
      <c r="M36" s="1"/>
      <c r="N36" s="1"/>
      <c r="O36" s="1"/>
      <c r="Q36" s="18"/>
    </row>
    <row r="37" spans="1:19">
      <c r="A37" s="268" t="s">
        <v>115</v>
      </c>
      <c r="B37" s="268"/>
      <c r="C37" s="269"/>
      <c r="D37" s="146">
        <v>0.01</v>
      </c>
      <c r="E37" s="3">
        <v>0</v>
      </c>
      <c r="F37" s="3">
        <v>200</v>
      </c>
      <c r="G37" s="3"/>
      <c r="H37" s="9">
        <f t="shared" si="12"/>
        <v>0</v>
      </c>
      <c r="I37" s="270"/>
      <c r="J37" s="270"/>
      <c r="K37" s="270"/>
      <c r="L37" s="270"/>
      <c r="M37" s="1"/>
      <c r="N37" s="1"/>
      <c r="O37" s="1"/>
    </row>
    <row r="38" spans="1:19">
      <c r="A38" s="268"/>
      <c r="B38" s="268"/>
      <c r="C38" s="269"/>
      <c r="D38" s="8">
        <v>200</v>
      </c>
      <c r="E38" s="22"/>
      <c r="F38" s="38" t="s">
        <v>98</v>
      </c>
      <c r="G38" s="22" t="s">
        <v>72</v>
      </c>
      <c r="H38" s="1"/>
      <c r="I38" s="262"/>
      <c r="J38" s="263"/>
      <c r="K38" s="263"/>
      <c r="L38" s="264"/>
      <c r="M38" s="1"/>
      <c r="N38" s="1"/>
      <c r="O38" s="1"/>
    </row>
    <row r="39" spans="1:19">
      <c r="A39" s="265" t="s">
        <v>52</v>
      </c>
      <c r="B39" s="265"/>
      <c r="C39" s="271"/>
      <c r="D39" s="144">
        <f>E39/E10</f>
        <v>3.8181818181818185E-2</v>
      </c>
      <c r="E39" s="1">
        <v>8.4</v>
      </c>
      <c r="F39" s="1">
        <v>62.86</v>
      </c>
      <c r="G39" s="1">
        <v>42.86</v>
      </c>
      <c r="H39" s="9">
        <f t="shared" ref="H39:H44" si="13">E39*F39</f>
        <v>528.024</v>
      </c>
      <c r="I39" s="273" t="s">
        <v>82</v>
      </c>
      <c r="J39" s="268"/>
      <c r="K39" s="268"/>
      <c r="L39" s="269"/>
      <c r="M39" s="1"/>
      <c r="N39" s="1"/>
      <c r="O39" s="1"/>
    </row>
    <row r="40" spans="1:19">
      <c r="A40" s="265" t="s">
        <v>52</v>
      </c>
      <c r="B40" s="265"/>
      <c r="C40" s="271"/>
      <c r="D40" s="144">
        <f>E40/E10</f>
        <v>1.3636363636363636E-2</v>
      </c>
      <c r="E40" s="1">
        <v>3</v>
      </c>
      <c r="F40" s="1">
        <v>78.33</v>
      </c>
      <c r="G40" s="1">
        <v>53.33</v>
      </c>
      <c r="H40" s="9">
        <f t="shared" si="13"/>
        <v>234.99</v>
      </c>
      <c r="I40" s="262"/>
      <c r="J40" s="263"/>
      <c r="K40" s="263"/>
      <c r="L40" s="264"/>
      <c r="M40" s="1"/>
      <c r="N40" s="1"/>
      <c r="O40" s="15"/>
    </row>
    <row r="41" spans="1:19">
      <c r="A41" s="265"/>
      <c r="B41" s="265"/>
      <c r="C41" s="271"/>
      <c r="D41" s="144"/>
      <c r="E41" s="1"/>
      <c r="F41" s="1"/>
      <c r="G41" s="1"/>
      <c r="H41" s="9"/>
      <c r="I41" s="262"/>
      <c r="J41" s="263"/>
      <c r="K41" s="263"/>
      <c r="L41" s="264"/>
      <c r="M41" s="1"/>
      <c r="N41" s="1"/>
      <c r="O41" s="15"/>
    </row>
    <row r="42" spans="1:19">
      <c r="A42" s="265"/>
      <c r="B42" s="265"/>
      <c r="C42" s="271"/>
      <c r="D42" s="144"/>
      <c r="E42" s="1"/>
      <c r="F42" s="1"/>
      <c r="G42" s="1"/>
      <c r="H42" s="62">
        <f>SUM(H11:H41)</f>
        <v>8469.1954999999998</v>
      </c>
      <c r="I42" s="262"/>
      <c r="J42" s="263"/>
      <c r="K42" s="263"/>
      <c r="L42" s="264"/>
      <c r="M42" s="1"/>
      <c r="N42" s="1"/>
      <c r="O42" s="15"/>
      <c r="P42">
        <f>H42/E10</f>
        <v>38.496343181818183</v>
      </c>
    </row>
    <row r="43" spans="1:19">
      <c r="A43" s="268"/>
      <c r="B43" s="268"/>
      <c r="C43" s="269"/>
      <c r="D43" s="144"/>
      <c r="E43" s="1"/>
      <c r="F43" s="1"/>
      <c r="G43" s="1"/>
      <c r="H43" s="9"/>
      <c r="I43" s="262"/>
      <c r="J43" s="263"/>
      <c r="K43" s="263"/>
      <c r="L43" s="264"/>
      <c r="M43" s="1">
        <f>H46/E10</f>
        <v>0</v>
      </c>
      <c r="N43" s="1"/>
      <c r="O43" s="15"/>
    </row>
    <row r="44" spans="1:19">
      <c r="A44" s="272"/>
      <c r="B44" s="266"/>
      <c r="C44" s="267"/>
      <c r="D44" s="9"/>
      <c r="E44" s="1"/>
      <c r="F44" s="1"/>
      <c r="G44" s="1"/>
      <c r="H44" s="9"/>
      <c r="I44" s="262"/>
      <c r="J44" s="263"/>
      <c r="K44" s="263"/>
      <c r="L44" s="264"/>
      <c r="M44" s="1"/>
      <c r="N44" s="1"/>
      <c r="O44" s="15"/>
    </row>
    <row r="45" spans="1:19">
      <c r="A45" s="265"/>
      <c r="B45" s="265"/>
      <c r="C45" s="271"/>
      <c r="D45" s="9"/>
      <c r="E45" s="1"/>
      <c r="F45" s="1"/>
      <c r="G45" s="1"/>
      <c r="H45" s="9"/>
      <c r="I45" s="262"/>
      <c r="J45" s="263"/>
      <c r="K45" s="263"/>
      <c r="L45" s="264"/>
      <c r="M45" s="1"/>
      <c r="N45" s="1"/>
      <c r="O45" s="15"/>
    </row>
    <row r="46" spans="1:19">
      <c r="A46" s="268"/>
      <c r="B46" s="268"/>
      <c r="C46" s="269"/>
      <c r="D46" s="8"/>
      <c r="E46" s="1"/>
      <c r="F46" s="1"/>
      <c r="G46" s="1"/>
      <c r="H46" s="85"/>
    </row>
    <row r="47" spans="1:19">
      <c r="A47" s="268"/>
      <c r="B47" s="268"/>
      <c r="C47" s="269"/>
      <c r="D47" s="8"/>
      <c r="E47" s="1"/>
      <c r="F47" s="1"/>
      <c r="G47" s="1"/>
      <c r="H47" s="9"/>
    </row>
    <row r="48" spans="1:19">
      <c r="A48" s="265"/>
      <c r="B48" s="266"/>
      <c r="C48" s="267"/>
      <c r="D48" s="8"/>
      <c r="E48" s="1"/>
      <c r="F48" s="12" t="s">
        <v>140</v>
      </c>
      <c r="G48" s="12"/>
      <c r="H48" s="40">
        <f>H42+H44</f>
        <v>8469.1954999999998</v>
      </c>
    </row>
  </sheetData>
  <mergeCells count="88">
    <mergeCell ref="A12:C12"/>
    <mergeCell ref="I11:L11"/>
    <mergeCell ref="A43:C43"/>
    <mergeCell ref="A41:C41"/>
    <mergeCell ref="A42:C42"/>
    <mergeCell ref="I15:L15"/>
    <mergeCell ref="I26:L26"/>
    <mergeCell ref="A27:C27"/>
    <mergeCell ref="I23:L23"/>
    <mergeCell ref="I22:L22"/>
    <mergeCell ref="I20:L20"/>
    <mergeCell ref="I17:L17"/>
    <mergeCell ref="A16:C16"/>
    <mergeCell ref="A17:C17"/>
    <mergeCell ref="I18:L18"/>
    <mergeCell ref="I19:L19"/>
    <mergeCell ref="A18:C18"/>
    <mergeCell ref="I24:L24"/>
    <mergeCell ref="I25:L25"/>
    <mergeCell ref="I21:L21"/>
    <mergeCell ref="A19:C19"/>
    <mergeCell ref="A20:C20"/>
    <mergeCell ref="A21:C21"/>
    <mergeCell ref="A22:C22"/>
    <mergeCell ref="A24:C24"/>
    <mergeCell ref="A26:C26"/>
    <mergeCell ref="A23:C23"/>
    <mergeCell ref="A25:C25"/>
    <mergeCell ref="A36:C36"/>
    <mergeCell ref="I27:L27"/>
    <mergeCell ref="I28:L28"/>
    <mergeCell ref="A29:C29"/>
    <mergeCell ref="A34:C34"/>
    <mergeCell ref="A33:C33"/>
    <mergeCell ref="I29:L29"/>
    <mergeCell ref="A28:C28"/>
    <mergeCell ref="I30:L30"/>
    <mergeCell ref="I31:L31"/>
    <mergeCell ref="I32:L32"/>
    <mergeCell ref="A35:C35"/>
    <mergeCell ref="A30:C30"/>
    <mergeCell ref="A31:C31"/>
    <mergeCell ref="A32:C32"/>
    <mergeCell ref="A37:C37"/>
    <mergeCell ref="A7:H7"/>
    <mergeCell ref="I7:O8"/>
    <mergeCell ref="A8:H8"/>
    <mergeCell ref="A14:C14"/>
    <mergeCell ref="A15:C15"/>
    <mergeCell ref="I10:L10"/>
    <mergeCell ref="I9:L9"/>
    <mergeCell ref="A10:C10"/>
    <mergeCell ref="A13:C13"/>
    <mergeCell ref="A9:C9"/>
    <mergeCell ref="I13:L13"/>
    <mergeCell ref="I14:L14"/>
    <mergeCell ref="I12:L12"/>
    <mergeCell ref="A11:C11"/>
    <mergeCell ref="I16:L16"/>
    <mergeCell ref="A1:H2"/>
    <mergeCell ref="I1:O2"/>
    <mergeCell ref="A4:H5"/>
    <mergeCell ref="I4:O5"/>
    <mergeCell ref="A6:H6"/>
    <mergeCell ref="I6:O6"/>
    <mergeCell ref="A3:H3"/>
    <mergeCell ref="I3:O3"/>
    <mergeCell ref="A48:C48"/>
    <mergeCell ref="A46:C46"/>
    <mergeCell ref="I33:L33"/>
    <mergeCell ref="A40:C40"/>
    <mergeCell ref="A47:C47"/>
    <mergeCell ref="I38:L38"/>
    <mergeCell ref="A44:C44"/>
    <mergeCell ref="I37:L37"/>
    <mergeCell ref="A39:C39"/>
    <mergeCell ref="I34:L34"/>
    <mergeCell ref="I35:L35"/>
    <mergeCell ref="I36:L36"/>
    <mergeCell ref="A38:C38"/>
    <mergeCell ref="A45:C45"/>
    <mergeCell ref="I39:L39"/>
    <mergeCell ref="I40:L40"/>
    <mergeCell ref="I41:L41"/>
    <mergeCell ref="I42:L42"/>
    <mergeCell ref="I43:L43"/>
    <mergeCell ref="I44:L44"/>
    <mergeCell ref="I45:L45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rowBreaks count="1" manualBreakCount="1">
    <brk id="35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82"/>
  <sheetViews>
    <sheetView topLeftCell="B24" workbookViewId="0">
      <selection activeCell="B1" sqref="B1:T58"/>
    </sheetView>
  </sheetViews>
  <sheetFormatPr defaultRowHeight="15"/>
  <cols>
    <col min="1" max="1" width="9.140625" hidden="1" customWidth="1"/>
    <col min="4" max="4" width="5.85546875" customWidth="1"/>
    <col min="5" max="5" width="9.42578125" bestFit="1" customWidth="1"/>
    <col min="6" max="6" width="9.140625" customWidth="1"/>
    <col min="7" max="7" width="9.85546875" customWidth="1"/>
    <col min="8" max="8" width="10.7109375" customWidth="1"/>
    <col min="9" max="9" width="10.42578125" bestFit="1" customWidth="1"/>
    <col min="11" max="11" width="4.28515625" customWidth="1"/>
    <col min="12" max="12" width="0.140625" hidden="1" customWidth="1"/>
    <col min="13" max="13" width="8.85546875" customWidth="1"/>
    <col min="14" max="16" width="0.140625" customWidth="1"/>
    <col min="17" max="17" width="10.85546875" customWidth="1"/>
    <col min="18" max="18" width="13.85546875" customWidth="1"/>
    <col min="19" max="19" width="12.42578125" customWidth="1"/>
    <col min="20" max="20" width="8.5703125" hidden="1" customWidth="1"/>
    <col min="21" max="21" width="12" bestFit="1" customWidth="1"/>
    <col min="22" max="22" width="13.140625" bestFit="1" customWidth="1"/>
    <col min="24" max="24" width="11.140625" bestFit="1" customWidth="1"/>
  </cols>
  <sheetData>
    <row r="1" spans="1:20" ht="15" customHeight="1">
      <c r="A1" s="328"/>
      <c r="B1" s="274" t="s">
        <v>32</v>
      </c>
      <c r="C1" s="275"/>
      <c r="D1" s="275"/>
      <c r="E1" s="275"/>
      <c r="F1" s="275"/>
      <c r="G1" s="275"/>
      <c r="H1" s="275"/>
      <c r="I1" s="338" t="str">
        <f>Б.П.!I1</f>
        <v>Утверждаю: 04 декабря  2025г</v>
      </c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28"/>
    </row>
    <row r="2" spans="1:20" ht="15.75" customHeight="1" thickBot="1">
      <c r="A2" s="329"/>
      <c r="B2" s="276"/>
      <c r="C2" s="277"/>
      <c r="D2" s="277"/>
      <c r="E2" s="277"/>
      <c r="F2" s="277"/>
      <c r="G2" s="277"/>
      <c r="H2" s="277"/>
      <c r="I2" s="340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329"/>
    </row>
    <row r="3" spans="1:20" ht="15" customHeight="1">
      <c r="A3" s="330"/>
      <c r="B3" s="282" t="s">
        <v>33</v>
      </c>
      <c r="C3" s="283"/>
      <c r="D3" s="283"/>
      <c r="E3" s="283"/>
      <c r="F3" s="283"/>
      <c r="G3" s="283"/>
      <c r="H3" s="283"/>
      <c r="I3" s="341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342"/>
    </row>
    <row r="4" spans="1:20" ht="15" customHeight="1">
      <c r="A4" s="331"/>
      <c r="B4" s="284"/>
      <c r="C4" s="285"/>
      <c r="D4" s="285"/>
      <c r="E4" s="285"/>
      <c r="F4" s="285"/>
      <c r="G4" s="285"/>
      <c r="H4" s="285"/>
      <c r="I4" s="343" t="s">
        <v>111</v>
      </c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330"/>
    </row>
    <row r="5" spans="1:20" ht="21">
      <c r="A5" s="23"/>
      <c r="B5" s="336" t="s">
        <v>71</v>
      </c>
      <c r="C5" s="337"/>
      <c r="D5" s="337"/>
      <c r="E5" s="337"/>
      <c r="F5" s="337"/>
      <c r="G5" s="337"/>
      <c r="H5" s="337"/>
      <c r="I5" s="344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331"/>
    </row>
    <row r="6" spans="1:20" ht="15" customHeight="1">
      <c r="A6" s="332"/>
      <c r="B6" s="334" t="s">
        <v>88</v>
      </c>
      <c r="C6" s="294"/>
      <c r="D6" s="294"/>
      <c r="E6" s="294"/>
      <c r="F6" s="294"/>
      <c r="G6" s="294"/>
      <c r="H6" s="335"/>
      <c r="I6" s="349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350"/>
    </row>
    <row r="7" spans="1:20" ht="15.75" customHeight="1" thickBot="1">
      <c r="A7" s="333"/>
      <c r="B7" s="345"/>
      <c r="C7" s="299"/>
      <c r="D7" s="299"/>
      <c r="E7" s="299"/>
      <c r="F7" s="299"/>
      <c r="G7" s="299"/>
      <c r="H7" s="299"/>
      <c r="I7" s="351" t="s">
        <v>34</v>
      </c>
      <c r="J7" s="296"/>
      <c r="K7" s="296"/>
      <c r="L7" s="296"/>
      <c r="M7" s="296"/>
      <c r="N7" s="296"/>
      <c r="O7" s="296"/>
      <c r="P7" s="296"/>
      <c r="Q7" s="296"/>
      <c r="R7" s="296"/>
      <c r="S7" s="296"/>
      <c r="T7" s="332"/>
    </row>
    <row r="8" spans="1:20" ht="15.75" thickBot="1">
      <c r="A8" s="7" t="s">
        <v>39</v>
      </c>
      <c r="B8" s="326" t="s">
        <v>36</v>
      </c>
      <c r="C8" s="327"/>
      <c r="D8" s="327"/>
      <c r="E8" s="24" t="s">
        <v>40</v>
      </c>
      <c r="F8" s="24" t="s">
        <v>37</v>
      </c>
      <c r="G8" s="24" t="s">
        <v>38</v>
      </c>
      <c r="H8" s="161" t="s">
        <v>39</v>
      </c>
      <c r="I8" s="352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333"/>
    </row>
    <row r="9" spans="1:20">
      <c r="A9" s="3" t="e">
        <f>#REF!*#REF!</f>
        <v>#REF!</v>
      </c>
      <c r="B9" s="287" t="s">
        <v>73</v>
      </c>
      <c r="C9" s="287"/>
      <c r="D9" s="287"/>
      <c r="E9" s="20" t="s">
        <v>43</v>
      </c>
      <c r="F9" s="20">
        <v>30</v>
      </c>
      <c r="G9" s="116" t="s">
        <v>74</v>
      </c>
      <c r="H9" s="20"/>
      <c r="I9" s="346" t="str">
        <f t="shared" ref="I9" si="0">B10</f>
        <v>картофель</v>
      </c>
      <c r="J9" s="346"/>
      <c r="K9" s="346"/>
      <c r="L9" s="347"/>
      <c r="M9" s="148"/>
      <c r="N9" s="151"/>
      <c r="O9" s="148"/>
      <c r="P9" s="148"/>
      <c r="Q9" s="58">
        <f>F10+F36+F52</f>
        <v>14.5</v>
      </c>
      <c r="R9" s="20">
        <f>G10</f>
        <v>30</v>
      </c>
      <c r="S9" s="68">
        <f>R9*Q9</f>
        <v>435</v>
      </c>
      <c r="T9" s="25"/>
    </row>
    <row r="10" spans="1:20">
      <c r="A10" s="10" t="e">
        <f>#REF!*#REF!</f>
        <v>#REF!</v>
      </c>
      <c r="B10" s="324" t="s">
        <v>18</v>
      </c>
      <c r="C10" s="324"/>
      <c r="D10" s="324"/>
      <c r="E10" s="8">
        <v>0.1</v>
      </c>
      <c r="F10" s="8">
        <v>3</v>
      </c>
      <c r="G10" s="8">
        <v>30</v>
      </c>
      <c r="H10" s="13">
        <f>F10*G10</f>
        <v>90</v>
      </c>
      <c r="I10" s="272" t="str">
        <f>B16</f>
        <v>огурцы консервир</v>
      </c>
      <c r="J10" s="266"/>
      <c r="K10" s="267"/>
      <c r="L10" s="137"/>
      <c r="M10" s="138"/>
      <c r="N10" s="151"/>
      <c r="O10" s="148"/>
      <c r="P10" s="148"/>
      <c r="Q10" s="58">
        <f>F16</f>
        <v>0.47</v>
      </c>
      <c r="R10" s="58">
        <f>G16</f>
        <v>400</v>
      </c>
      <c r="S10" s="68">
        <f>R10*Q10</f>
        <v>188</v>
      </c>
      <c r="T10" s="27"/>
    </row>
    <row r="11" spans="1:20">
      <c r="A11" s="3" t="e">
        <f>#REF!*#REF!</f>
        <v>#REF!</v>
      </c>
      <c r="B11" s="324" t="s">
        <v>75</v>
      </c>
      <c r="C11" s="324"/>
      <c r="D11" s="324"/>
      <c r="E11" s="8">
        <v>5.0000000000000001E-3</v>
      </c>
      <c r="F11" s="8">
        <v>0.15</v>
      </c>
      <c r="G11" s="8">
        <v>29</v>
      </c>
      <c r="H11" s="13">
        <f>F11*G11</f>
        <v>4.3499999999999996</v>
      </c>
      <c r="I11" s="325" t="str">
        <f>B11</f>
        <v>крупа перловая</v>
      </c>
      <c r="J11" s="325"/>
      <c r="K11" s="325"/>
      <c r="L11" s="137"/>
      <c r="M11" s="138"/>
      <c r="N11" s="151"/>
      <c r="O11" s="148"/>
      <c r="P11" s="148"/>
      <c r="Q11" s="58">
        <f t="shared" ref="Q11" si="1">F11</f>
        <v>0.15</v>
      </c>
      <c r="R11" s="20">
        <f t="shared" ref="R11" si="2">G11</f>
        <v>29</v>
      </c>
      <c r="S11" s="68">
        <f t="shared" ref="S11:S27" si="3">R11*Q11</f>
        <v>4.3499999999999996</v>
      </c>
      <c r="T11" s="25"/>
    </row>
    <row r="12" spans="1:20">
      <c r="A12" s="3" t="e">
        <f>#REF!*#REF!</f>
        <v>#REF!</v>
      </c>
      <c r="B12" s="324" t="s">
        <v>46</v>
      </c>
      <c r="C12" s="324"/>
      <c r="D12" s="324"/>
      <c r="E12" s="8">
        <v>1.2E-2</v>
      </c>
      <c r="F12" s="8">
        <v>0.36</v>
      </c>
      <c r="G12" s="8">
        <v>65</v>
      </c>
      <c r="H12" s="13">
        <f t="shared" ref="H12:H20" si="4">F12*G12</f>
        <v>23.4</v>
      </c>
      <c r="I12" s="353" t="str">
        <f>B13</f>
        <v>лук репчатый</v>
      </c>
      <c r="J12" s="354"/>
      <c r="K12" s="354"/>
      <c r="L12" s="153"/>
      <c r="M12" s="154"/>
      <c r="N12" s="153"/>
      <c r="O12" s="153"/>
      <c r="P12" s="153"/>
      <c r="Q12" s="155">
        <f>F13+F26+F50</f>
        <v>1.35</v>
      </c>
      <c r="R12" s="155">
        <f>G13</f>
        <v>55</v>
      </c>
      <c r="S12" s="156">
        <f t="shared" si="3"/>
        <v>74.25</v>
      </c>
      <c r="T12" s="25"/>
    </row>
    <row r="13" spans="1:20">
      <c r="A13" s="3" t="e">
        <f>#REF!*#REF!</f>
        <v>#REF!</v>
      </c>
      <c r="B13" s="324" t="s">
        <v>44</v>
      </c>
      <c r="C13" s="324"/>
      <c r="D13" s="324"/>
      <c r="E13" s="8">
        <v>6.0000000000000001E-3</v>
      </c>
      <c r="F13" s="8">
        <v>0.25</v>
      </c>
      <c r="G13" s="8">
        <v>55</v>
      </c>
      <c r="H13" s="13">
        <f t="shared" si="4"/>
        <v>13.75</v>
      </c>
      <c r="I13" s="348" t="str">
        <f>B12</f>
        <v>морковь</v>
      </c>
      <c r="J13" s="324"/>
      <c r="K13" s="324"/>
      <c r="L13" s="324"/>
      <c r="M13" s="138"/>
      <c r="N13" s="79"/>
      <c r="O13" s="79"/>
      <c r="P13" s="79"/>
      <c r="Q13" s="58">
        <f>F12+F53</f>
        <v>0.96</v>
      </c>
      <c r="R13" s="20">
        <f>G12</f>
        <v>65</v>
      </c>
      <c r="S13" s="68">
        <f t="shared" si="3"/>
        <v>62.4</v>
      </c>
      <c r="T13" s="25"/>
    </row>
    <row r="14" spans="1:20">
      <c r="A14" s="3" t="e">
        <f>#REF!*#REF!</f>
        <v>#REF!</v>
      </c>
      <c r="B14" s="324" t="s">
        <v>19</v>
      </c>
      <c r="C14" s="324"/>
      <c r="D14" s="324"/>
      <c r="E14" s="17">
        <v>4.0000000000000001E-3</v>
      </c>
      <c r="F14" s="8">
        <v>0.15</v>
      </c>
      <c r="G14" s="8">
        <f>Б.П.!F13</f>
        <v>162.18</v>
      </c>
      <c r="H14" s="13">
        <f t="shared" si="4"/>
        <v>24.327000000000002</v>
      </c>
      <c r="I14" s="357">
        <f>B24</f>
        <v>0</v>
      </c>
      <c r="J14" s="358"/>
      <c r="K14" s="358"/>
      <c r="L14" s="358"/>
      <c r="M14" s="154"/>
      <c r="N14" s="153"/>
      <c r="O14" s="153"/>
      <c r="P14" s="153"/>
      <c r="Q14" s="155">
        <f>F24</f>
        <v>0</v>
      </c>
      <c r="R14" s="155">
        <f>G24</f>
        <v>0</v>
      </c>
      <c r="S14" s="68">
        <f t="shared" si="3"/>
        <v>0</v>
      </c>
      <c r="T14" s="25"/>
    </row>
    <row r="15" spans="1:20">
      <c r="A15" s="3" t="e">
        <f>#REF!*#REF!</f>
        <v>#REF!</v>
      </c>
      <c r="B15" s="324" t="s">
        <v>90</v>
      </c>
      <c r="C15" s="324"/>
      <c r="D15" s="324"/>
      <c r="E15" s="8">
        <v>5.0000000000000001E-3</v>
      </c>
      <c r="F15" s="8">
        <v>0.15</v>
      </c>
      <c r="G15" s="8">
        <v>260</v>
      </c>
      <c r="H15" s="13">
        <f t="shared" si="4"/>
        <v>39</v>
      </c>
      <c r="I15" s="348" t="str">
        <f>B14</f>
        <v>масло растительное</v>
      </c>
      <c r="J15" s="324"/>
      <c r="K15" s="324"/>
      <c r="L15" s="324"/>
      <c r="M15" s="138"/>
      <c r="N15" s="79"/>
      <c r="O15" s="79"/>
      <c r="P15" s="79"/>
      <c r="Q15" s="58">
        <f>F14+F29+F46</f>
        <v>1.8</v>
      </c>
      <c r="R15" s="20">
        <f>G14</f>
        <v>162.18</v>
      </c>
      <c r="S15" s="68">
        <f t="shared" si="3"/>
        <v>291.92400000000004</v>
      </c>
      <c r="T15" s="25"/>
    </row>
    <row r="16" spans="1:20">
      <c r="A16" s="3" t="e">
        <f>#REF!*#REF!</f>
        <v>#REF!</v>
      </c>
      <c r="B16" s="301" t="s">
        <v>92</v>
      </c>
      <c r="C16" s="266"/>
      <c r="D16" s="267"/>
      <c r="E16" s="8">
        <v>0.02</v>
      </c>
      <c r="F16" s="8">
        <v>0.47</v>
      </c>
      <c r="G16" s="8">
        <v>400</v>
      </c>
      <c r="H16" s="13">
        <f t="shared" si="4"/>
        <v>188</v>
      </c>
      <c r="I16" s="355" t="str">
        <f>B15</f>
        <v>томат- паста</v>
      </c>
      <c r="J16" s="356"/>
      <c r="K16" s="356"/>
      <c r="L16" s="80"/>
      <c r="M16" s="140"/>
      <c r="N16" s="149"/>
      <c r="O16" s="149"/>
      <c r="P16" s="149"/>
      <c r="Q16" s="58">
        <f>F15</f>
        <v>0.15</v>
      </c>
      <c r="R16" s="58">
        <f>G15</f>
        <v>260</v>
      </c>
      <c r="S16" s="86">
        <f t="shared" si="3"/>
        <v>39</v>
      </c>
      <c r="T16" s="25"/>
    </row>
    <row r="17" spans="1:25">
      <c r="A17" s="3" t="e">
        <f>#REF!*#REF!</f>
        <v>#REF!</v>
      </c>
      <c r="B17" s="324" t="s">
        <v>49</v>
      </c>
      <c r="C17" s="324"/>
      <c r="D17" s="324"/>
      <c r="E17" s="8">
        <v>0.02</v>
      </c>
      <c r="F17" s="8">
        <v>1</v>
      </c>
      <c r="G17" s="8">
        <v>264.57</v>
      </c>
      <c r="H17" s="13">
        <f t="shared" si="4"/>
        <v>264.57</v>
      </c>
      <c r="I17" s="355" t="str">
        <f>B17</f>
        <v>майонез</v>
      </c>
      <c r="J17" s="356"/>
      <c r="K17" s="356"/>
      <c r="L17" s="57"/>
      <c r="M17" s="140"/>
      <c r="N17" s="149"/>
      <c r="O17" s="149"/>
      <c r="P17" s="149"/>
      <c r="Q17" s="58">
        <f>F17+F56</f>
        <v>3</v>
      </c>
      <c r="R17" s="58">
        <f>G17</f>
        <v>264.57</v>
      </c>
      <c r="S17" s="68">
        <f t="shared" si="3"/>
        <v>793.71</v>
      </c>
      <c r="T17" s="25"/>
    </row>
    <row r="18" spans="1:25">
      <c r="A18" s="3"/>
      <c r="B18" s="324" t="s">
        <v>104</v>
      </c>
      <c r="C18" s="324"/>
      <c r="D18" s="324"/>
      <c r="E18" s="8">
        <v>2.7E-2</v>
      </c>
      <c r="F18" s="8">
        <v>0.85</v>
      </c>
      <c r="G18" s="8">
        <v>500</v>
      </c>
      <c r="H18" s="13">
        <f t="shared" si="4"/>
        <v>425</v>
      </c>
      <c r="I18" s="301" t="str">
        <f>B18</f>
        <v xml:space="preserve">мясо </v>
      </c>
      <c r="J18" s="266"/>
      <c r="K18" s="266"/>
      <c r="L18" s="56"/>
      <c r="M18" s="138"/>
      <c r="N18" s="79"/>
      <c r="O18" s="79"/>
      <c r="P18" s="79"/>
      <c r="Q18" s="58">
        <f>F18</f>
        <v>0.85</v>
      </c>
      <c r="R18" s="20">
        <f>G18</f>
        <v>500</v>
      </c>
      <c r="S18" s="68">
        <f t="shared" si="3"/>
        <v>425</v>
      </c>
      <c r="T18" s="25"/>
    </row>
    <row r="19" spans="1:25">
      <c r="A19" s="3"/>
      <c r="B19" s="301" t="s">
        <v>25</v>
      </c>
      <c r="C19" s="266"/>
      <c r="D19" s="267"/>
      <c r="E19" s="8">
        <v>3.0000000000000001E-3</v>
      </c>
      <c r="F19" s="8">
        <v>1</v>
      </c>
      <c r="G19" s="8">
        <v>20</v>
      </c>
      <c r="H19" s="13">
        <f t="shared" si="4"/>
        <v>20</v>
      </c>
      <c r="I19" s="272" t="s">
        <v>104</v>
      </c>
      <c r="J19" s="266"/>
      <c r="K19" s="266"/>
      <c r="L19" s="182"/>
      <c r="M19" s="181"/>
      <c r="N19" s="79"/>
      <c r="O19" s="79"/>
      <c r="P19" s="79"/>
      <c r="Q19" s="58">
        <f>F23</f>
        <v>2.7</v>
      </c>
      <c r="R19" s="20">
        <f>G23</f>
        <v>500</v>
      </c>
      <c r="S19" s="68">
        <f t="shared" si="3"/>
        <v>1350</v>
      </c>
      <c r="T19" s="25"/>
    </row>
    <row r="20" spans="1:25">
      <c r="A20" s="3" t="e">
        <f>SUM(A9:A17)</f>
        <v>#REF!</v>
      </c>
      <c r="B20" s="301" t="s">
        <v>48</v>
      </c>
      <c r="C20" s="266"/>
      <c r="D20" s="267"/>
      <c r="E20" s="8">
        <v>0.01</v>
      </c>
      <c r="F20" s="8">
        <v>0.1</v>
      </c>
      <c r="G20" s="8">
        <v>290</v>
      </c>
      <c r="H20" s="13">
        <f t="shared" si="4"/>
        <v>29</v>
      </c>
      <c r="I20" s="301" t="str">
        <f>B19</f>
        <v>соль</v>
      </c>
      <c r="J20" s="266"/>
      <c r="K20" s="266"/>
      <c r="L20" s="56"/>
      <c r="M20" s="138"/>
      <c r="N20" s="79"/>
      <c r="O20" s="79"/>
      <c r="P20" s="79"/>
      <c r="Q20" s="58">
        <f>F19</f>
        <v>1</v>
      </c>
      <c r="R20" s="20">
        <f>G19</f>
        <v>20</v>
      </c>
      <c r="S20" s="68">
        <f t="shared" si="3"/>
        <v>20</v>
      </c>
      <c r="T20" s="25"/>
    </row>
    <row r="21" spans="1:25">
      <c r="A21" s="3"/>
      <c r="B21" s="324"/>
      <c r="C21" s="324"/>
      <c r="D21" s="324"/>
      <c r="E21" s="8"/>
      <c r="F21" s="8"/>
      <c r="G21" s="8"/>
      <c r="H21" s="60">
        <f>SUM(H10:H20)</f>
        <v>1121.3969999999999</v>
      </c>
      <c r="I21" s="301" t="str">
        <f>B20</f>
        <v>зелень</v>
      </c>
      <c r="J21" s="266"/>
      <c r="K21" s="266"/>
      <c r="L21" s="56"/>
      <c r="M21" s="138"/>
      <c r="N21" s="79"/>
      <c r="O21" s="79"/>
      <c r="P21" s="79"/>
      <c r="Q21" s="58">
        <f>F20</f>
        <v>0.1</v>
      </c>
      <c r="R21" s="8">
        <f>G20</f>
        <v>290</v>
      </c>
      <c r="S21" s="68">
        <f t="shared" si="3"/>
        <v>29</v>
      </c>
      <c r="T21" s="25"/>
      <c r="Y21" t="str">
        <f>B9</f>
        <v>Рассольник Ленинградский</v>
      </c>
    </row>
    <row r="22" spans="1:25">
      <c r="A22" s="3"/>
      <c r="B22" s="279" t="s">
        <v>84</v>
      </c>
      <c r="C22" s="279"/>
      <c r="D22" s="279"/>
      <c r="E22" s="8" t="s">
        <v>87</v>
      </c>
      <c r="F22" s="8">
        <v>30</v>
      </c>
      <c r="G22" s="147" t="s">
        <v>77</v>
      </c>
      <c r="H22" s="40"/>
      <c r="I22" s="301" t="str">
        <f>B45</f>
        <v>молоко сгущёное</v>
      </c>
      <c r="J22" s="266"/>
      <c r="K22" s="266"/>
      <c r="L22" s="57"/>
      <c r="M22" s="140"/>
      <c r="N22" s="139"/>
      <c r="O22" s="139"/>
      <c r="P22" s="139"/>
      <c r="Q22" s="45">
        <f>F45</f>
        <v>0.8</v>
      </c>
      <c r="R22" s="45">
        <f>G45</f>
        <v>348.65</v>
      </c>
      <c r="S22" s="68">
        <f t="shared" si="3"/>
        <v>278.92</v>
      </c>
      <c r="T22" s="25"/>
    </row>
    <row r="23" spans="1:25">
      <c r="A23" s="3"/>
      <c r="B23" s="324" t="s">
        <v>85</v>
      </c>
      <c r="C23" s="324"/>
      <c r="D23" s="324"/>
      <c r="E23" s="8">
        <v>9.5500000000000002E-2</v>
      </c>
      <c r="F23" s="45">
        <v>2.7</v>
      </c>
      <c r="G23" s="8">
        <v>500</v>
      </c>
      <c r="H23" s="13">
        <f>F23*G23</f>
        <v>1350</v>
      </c>
      <c r="I23" s="301" t="str">
        <f>B25</f>
        <v>яйцо столовое</v>
      </c>
      <c r="J23" s="266"/>
      <c r="K23" s="266"/>
      <c r="L23" s="56"/>
      <c r="M23" s="138"/>
      <c r="N23" s="141"/>
      <c r="O23" s="141"/>
      <c r="P23" s="141"/>
      <c r="Q23" s="45">
        <f>F25+F42+F55</f>
        <v>17</v>
      </c>
      <c r="R23" s="45">
        <f>G25</f>
        <v>7</v>
      </c>
      <c r="S23" s="68">
        <f t="shared" si="3"/>
        <v>119</v>
      </c>
      <c r="T23" s="25"/>
    </row>
    <row r="24" spans="1:25">
      <c r="A24" s="3"/>
      <c r="B24" s="324"/>
      <c r="C24" s="324"/>
      <c r="D24" s="324"/>
      <c r="E24" s="8"/>
      <c r="F24" s="45"/>
      <c r="G24" s="8"/>
      <c r="H24" s="13"/>
      <c r="I24" s="301" t="str">
        <f>B27</f>
        <v>мука</v>
      </c>
      <c r="J24" s="266"/>
      <c r="K24" s="266"/>
      <c r="L24" s="56"/>
      <c r="M24" s="138"/>
      <c r="N24" s="141"/>
      <c r="O24" s="141"/>
      <c r="P24" s="141"/>
      <c r="Q24" s="45">
        <f>F27+F41</f>
        <v>3.8</v>
      </c>
      <c r="R24" s="45">
        <f>G27</f>
        <v>39</v>
      </c>
      <c r="S24" s="68">
        <f t="shared" si="3"/>
        <v>148.19999999999999</v>
      </c>
      <c r="T24" s="25"/>
    </row>
    <row r="25" spans="1:25">
      <c r="A25" s="3"/>
      <c r="B25" s="324" t="s">
        <v>42</v>
      </c>
      <c r="C25" s="324"/>
      <c r="D25" s="324"/>
      <c r="E25" s="8">
        <v>5.7000000000000002E-3</v>
      </c>
      <c r="F25" s="45">
        <v>5</v>
      </c>
      <c r="G25" s="8">
        <v>7</v>
      </c>
      <c r="H25" s="13">
        <f t="shared" ref="H25:H28" si="5">F25*G25</f>
        <v>35</v>
      </c>
      <c r="I25" s="301" t="str">
        <f>B51</f>
        <v>рыба</v>
      </c>
      <c r="J25" s="266"/>
      <c r="K25" s="266"/>
      <c r="L25" s="56"/>
      <c r="M25" s="138"/>
      <c r="N25" s="141"/>
      <c r="O25" s="141"/>
      <c r="P25" s="141"/>
      <c r="Q25" s="45">
        <f>F51</f>
        <v>3</v>
      </c>
      <c r="R25" s="45">
        <f>G51</f>
        <v>610</v>
      </c>
      <c r="S25" s="68">
        <f t="shared" si="3"/>
        <v>1830</v>
      </c>
      <c r="T25" s="25"/>
    </row>
    <row r="26" spans="1:25">
      <c r="A26" s="1"/>
      <c r="B26" s="324" t="s">
        <v>44</v>
      </c>
      <c r="C26" s="324"/>
      <c r="D26" s="324"/>
      <c r="E26" s="8">
        <f>F26/F22</f>
        <v>3.3333333333333333E-2</v>
      </c>
      <c r="F26" s="45">
        <v>1</v>
      </c>
      <c r="G26" s="8">
        <v>55</v>
      </c>
      <c r="H26" s="13">
        <f t="shared" si="5"/>
        <v>55</v>
      </c>
      <c r="I26" s="301" t="str">
        <f>B37</f>
        <v>молоко сухое</v>
      </c>
      <c r="J26" s="266"/>
      <c r="K26" s="266"/>
      <c r="L26" s="56"/>
      <c r="M26" s="138"/>
      <c r="N26" s="141"/>
      <c r="O26" s="141"/>
      <c r="P26" s="141"/>
      <c r="Q26" s="8">
        <f>F37</f>
        <v>0.6</v>
      </c>
      <c r="R26" s="8">
        <f>G37</f>
        <v>507.42</v>
      </c>
      <c r="S26" s="68">
        <f t="shared" si="3"/>
        <v>304.452</v>
      </c>
      <c r="T26" s="26"/>
    </row>
    <row r="27" spans="1:25">
      <c r="A27" s="1"/>
      <c r="B27" s="324" t="s">
        <v>23</v>
      </c>
      <c r="C27" s="324"/>
      <c r="D27" s="324"/>
      <c r="E27" s="144">
        <f>F27/F22</f>
        <v>2.6666666666666668E-2</v>
      </c>
      <c r="F27" s="45">
        <v>0.8</v>
      </c>
      <c r="G27" s="8">
        <f>Б.П.!F17</f>
        <v>39</v>
      </c>
      <c r="H27" s="13">
        <f t="shared" si="5"/>
        <v>31.200000000000003</v>
      </c>
      <c r="I27" s="301" t="str">
        <f>B38</f>
        <v>масло сливочное</v>
      </c>
      <c r="J27" s="266"/>
      <c r="K27" s="266"/>
      <c r="L27" s="56"/>
      <c r="M27" s="138"/>
      <c r="N27" s="141"/>
      <c r="O27" s="141"/>
      <c r="P27" s="141"/>
      <c r="Q27" s="8">
        <f>F38</f>
        <v>0.5</v>
      </c>
      <c r="R27" s="8">
        <f>G38</f>
        <v>975.5</v>
      </c>
      <c r="S27" s="68">
        <f t="shared" si="3"/>
        <v>487.75</v>
      </c>
      <c r="T27" s="26"/>
    </row>
    <row r="28" spans="1:25">
      <c r="A28" s="1"/>
      <c r="B28" s="56" t="s">
        <v>86</v>
      </c>
      <c r="C28" s="56"/>
      <c r="D28" s="56"/>
      <c r="E28" s="144">
        <f>F28/F22</f>
        <v>0</v>
      </c>
      <c r="F28" s="45">
        <v>0</v>
      </c>
      <c r="G28" s="8">
        <v>15</v>
      </c>
      <c r="H28" s="13">
        <f t="shared" si="5"/>
        <v>0</v>
      </c>
      <c r="I28" s="325" t="str">
        <f>B49</f>
        <v>свекла</v>
      </c>
      <c r="J28" s="325"/>
      <c r="K28" s="325"/>
      <c r="L28" s="56"/>
      <c r="M28" s="138"/>
      <c r="N28" s="141"/>
      <c r="O28" s="141"/>
      <c r="P28" s="141"/>
      <c r="Q28" s="8">
        <f>F49</f>
        <v>0</v>
      </c>
      <c r="R28" s="8">
        <f>G49</f>
        <v>55</v>
      </c>
      <c r="S28" s="68">
        <f t="shared" ref="S28:S37" si="6">R28*Q28</f>
        <v>0</v>
      </c>
      <c r="T28" s="26"/>
    </row>
    <row r="29" spans="1:25">
      <c r="A29" s="1"/>
      <c r="B29" s="324" t="s">
        <v>19</v>
      </c>
      <c r="C29" s="324"/>
      <c r="D29" s="324"/>
      <c r="E29" s="144">
        <f>F29/F22</f>
        <v>2.1666666666666667E-2</v>
      </c>
      <c r="F29" s="45">
        <v>0.65</v>
      </c>
      <c r="G29" s="8">
        <f>G14</f>
        <v>162.18</v>
      </c>
      <c r="H29" s="13">
        <f t="shared" ref="H29" si="7">F29*G29</f>
        <v>105.417</v>
      </c>
      <c r="I29" s="325" t="str">
        <f>B43</f>
        <v>дрожжи</v>
      </c>
      <c r="J29" s="325"/>
      <c r="K29" s="325"/>
      <c r="L29" s="56"/>
      <c r="M29" s="138"/>
      <c r="N29" s="141"/>
      <c r="O29" s="141"/>
      <c r="P29" s="141"/>
      <c r="Q29" s="8">
        <f>F43</f>
        <v>0.1</v>
      </c>
      <c r="R29" s="8">
        <f>G43</f>
        <v>158</v>
      </c>
      <c r="S29" s="68">
        <f t="shared" si="6"/>
        <v>15.8</v>
      </c>
      <c r="T29" s="26"/>
    </row>
    <row r="30" spans="1:25">
      <c r="A30" s="1"/>
      <c r="B30" s="319"/>
      <c r="C30" s="319"/>
      <c r="D30" s="319"/>
      <c r="E30" s="45"/>
      <c r="F30" s="45"/>
      <c r="G30" s="45"/>
      <c r="H30" s="69"/>
      <c r="I30" s="325" t="str">
        <f>B54</f>
        <v>кура</v>
      </c>
      <c r="J30" s="325"/>
      <c r="K30" s="325"/>
      <c r="L30" s="56"/>
      <c r="M30" s="138"/>
      <c r="N30" s="141"/>
      <c r="O30" s="141"/>
      <c r="P30" s="141"/>
      <c r="Q30" s="8">
        <f>F32+F54</f>
        <v>0</v>
      </c>
      <c r="R30" s="8">
        <f>G32</f>
        <v>259</v>
      </c>
      <c r="S30" s="68">
        <f t="shared" si="6"/>
        <v>0</v>
      </c>
      <c r="T30" s="26"/>
    </row>
    <row r="31" spans="1:25">
      <c r="A31" s="1"/>
      <c r="B31" s="273" t="s">
        <v>153</v>
      </c>
      <c r="C31" s="268"/>
      <c r="D31" s="269"/>
      <c r="E31" s="8"/>
      <c r="F31" s="45"/>
      <c r="G31" s="22"/>
      <c r="H31" s="62">
        <f>SUM(H23:H30)</f>
        <v>1576.617</v>
      </c>
      <c r="I31" s="365" t="str">
        <f t="shared" ref="I31:I36" si="8">I48</f>
        <v>хлеб</v>
      </c>
      <c r="J31" s="365"/>
      <c r="K31" s="365"/>
      <c r="L31" s="150"/>
      <c r="M31" s="8"/>
      <c r="N31" s="152"/>
      <c r="O31" s="8"/>
      <c r="P31" s="8"/>
      <c r="Q31" s="45">
        <f t="shared" ref="Q31:R36" si="9">Q48</f>
        <v>3</v>
      </c>
      <c r="R31" s="45">
        <f t="shared" si="9"/>
        <v>78.33</v>
      </c>
      <c r="S31" s="68">
        <f t="shared" si="6"/>
        <v>234.99</v>
      </c>
      <c r="T31" s="26"/>
    </row>
    <row r="32" spans="1:25">
      <c r="A32" s="1"/>
      <c r="B32" s="272" t="s">
        <v>154</v>
      </c>
      <c r="C32" s="266"/>
      <c r="D32" s="267"/>
      <c r="E32" s="8">
        <v>0.15</v>
      </c>
      <c r="F32" s="45">
        <v>0</v>
      </c>
      <c r="G32" s="22">
        <v>259</v>
      </c>
      <c r="H32" s="62">
        <f>F32*G32</f>
        <v>0</v>
      </c>
      <c r="I32" s="365" t="str">
        <f t="shared" si="8"/>
        <v>Выпечка</v>
      </c>
      <c r="J32" s="365"/>
      <c r="K32" s="365"/>
      <c r="L32" s="150"/>
      <c r="M32" s="8"/>
      <c r="N32" s="152"/>
      <c r="O32" s="8"/>
      <c r="P32" s="8"/>
      <c r="Q32" s="45">
        <f t="shared" si="9"/>
        <v>50</v>
      </c>
      <c r="R32" s="45">
        <f t="shared" si="9"/>
        <v>15</v>
      </c>
      <c r="S32" s="68">
        <f t="shared" si="6"/>
        <v>750</v>
      </c>
      <c r="T32" s="26"/>
    </row>
    <row r="33" spans="1:22">
      <c r="A33" s="1"/>
      <c r="B33" s="301"/>
      <c r="C33" s="266"/>
      <c r="D33" s="267"/>
      <c r="E33" s="8"/>
      <c r="F33" s="45"/>
      <c r="G33" s="22"/>
      <c r="H33" s="62"/>
      <c r="I33" s="365" t="str">
        <f t="shared" si="8"/>
        <v>Выпечка</v>
      </c>
      <c r="J33" s="365"/>
      <c r="K33" s="365"/>
      <c r="L33" s="150"/>
      <c r="M33" s="8"/>
      <c r="N33" s="152"/>
      <c r="O33" s="8"/>
      <c r="P33" s="8"/>
      <c r="Q33" s="45">
        <f t="shared" si="9"/>
        <v>40</v>
      </c>
      <c r="R33" s="45">
        <f t="shared" si="9"/>
        <v>20</v>
      </c>
      <c r="S33" s="68">
        <f t="shared" si="6"/>
        <v>800</v>
      </c>
      <c r="T33" s="26"/>
    </row>
    <row r="34" spans="1:22" ht="15.6" customHeight="1">
      <c r="A34" s="1"/>
      <c r="B34" s="301"/>
      <c r="C34" s="266"/>
      <c r="D34" s="267"/>
      <c r="E34" s="8"/>
      <c r="F34" s="45"/>
      <c r="G34" s="22"/>
      <c r="H34" s="62"/>
      <c r="I34" s="365" t="str">
        <f t="shared" si="8"/>
        <v>перец чёрный горошком</v>
      </c>
      <c r="J34" s="365"/>
      <c r="K34" s="365"/>
      <c r="L34" s="150"/>
      <c r="M34" s="8"/>
      <c r="N34" s="152"/>
      <c r="O34" s="8"/>
      <c r="P34" s="8"/>
      <c r="Q34" s="45">
        <f t="shared" si="9"/>
        <v>0</v>
      </c>
      <c r="R34" s="45">
        <f t="shared" si="9"/>
        <v>1500</v>
      </c>
      <c r="S34" s="68">
        <f t="shared" si="6"/>
        <v>0</v>
      </c>
      <c r="T34" s="26"/>
    </row>
    <row r="35" spans="1:22">
      <c r="A35" s="1"/>
      <c r="B35" s="279" t="s">
        <v>53</v>
      </c>
      <c r="C35" s="279"/>
      <c r="D35" s="279"/>
      <c r="E35" s="8">
        <v>200</v>
      </c>
      <c r="F35" s="45">
        <v>50</v>
      </c>
      <c r="G35" s="38" t="s">
        <v>103</v>
      </c>
      <c r="H35" s="40"/>
      <c r="I35" s="365" t="str">
        <f t="shared" si="8"/>
        <v>лавровый лист</v>
      </c>
      <c r="J35" s="365"/>
      <c r="K35" s="365"/>
      <c r="L35" s="150"/>
      <c r="M35" s="8"/>
      <c r="N35" s="152"/>
      <c r="O35" s="8"/>
      <c r="P35" s="8"/>
      <c r="Q35" s="45">
        <f t="shared" si="9"/>
        <v>0</v>
      </c>
      <c r="R35" s="45">
        <f t="shared" si="9"/>
        <v>1800</v>
      </c>
      <c r="S35" s="68">
        <f t="shared" si="6"/>
        <v>0</v>
      </c>
      <c r="T35" s="26"/>
    </row>
    <row r="36" spans="1:22" ht="14.45" customHeight="1">
      <c r="A36" s="1"/>
      <c r="B36" s="266" t="s">
        <v>18</v>
      </c>
      <c r="C36" s="266"/>
      <c r="D36" s="267"/>
      <c r="E36" s="8">
        <v>0.23</v>
      </c>
      <c r="F36" s="45">
        <v>10</v>
      </c>
      <c r="G36" s="8">
        <v>30</v>
      </c>
      <c r="H36" s="13">
        <f>F36*G36</f>
        <v>300</v>
      </c>
      <c r="I36" s="365" t="str">
        <f t="shared" si="8"/>
        <v>кислота лимонная</v>
      </c>
      <c r="J36" s="365"/>
      <c r="K36" s="365"/>
      <c r="L36" s="150"/>
      <c r="M36" s="8"/>
      <c r="N36" s="152"/>
      <c r="O36" s="8"/>
      <c r="P36" s="8"/>
      <c r="Q36" s="45">
        <f t="shared" si="9"/>
        <v>0</v>
      </c>
      <c r="R36" s="45">
        <f t="shared" si="9"/>
        <v>600</v>
      </c>
      <c r="S36" s="68">
        <f t="shared" si="6"/>
        <v>0</v>
      </c>
      <c r="T36" s="26"/>
    </row>
    <row r="37" spans="1:22">
      <c r="A37" s="1"/>
      <c r="B37" s="266" t="s">
        <v>31</v>
      </c>
      <c r="C37" s="266"/>
      <c r="D37" s="267"/>
      <c r="E37" s="144">
        <f>F37/F35</f>
        <v>1.2E-2</v>
      </c>
      <c r="F37" s="45">
        <v>0.6</v>
      </c>
      <c r="G37" s="8">
        <v>507.42</v>
      </c>
      <c r="H37" s="13">
        <f>F37*G37</f>
        <v>304.452</v>
      </c>
      <c r="I37" s="323" t="s">
        <v>24</v>
      </c>
      <c r="J37" s="323"/>
      <c r="K37" s="323"/>
      <c r="L37" s="150"/>
      <c r="M37" s="8"/>
      <c r="N37" s="152"/>
      <c r="O37" s="8"/>
      <c r="P37" s="8"/>
      <c r="Q37" s="45">
        <f>F44</f>
        <v>0.2</v>
      </c>
      <c r="R37" s="45">
        <f>G44</f>
        <v>75</v>
      </c>
      <c r="S37" s="68">
        <f t="shared" si="6"/>
        <v>15</v>
      </c>
      <c r="T37" s="26"/>
      <c r="U37" s="18"/>
    </row>
    <row r="38" spans="1:22">
      <c r="A38" s="1"/>
      <c r="B38" s="266" t="s">
        <v>17</v>
      </c>
      <c r="C38" s="266"/>
      <c r="D38" s="267"/>
      <c r="E38" s="8">
        <f>F38/F35</f>
        <v>0.01</v>
      </c>
      <c r="F38" s="45">
        <v>0.5</v>
      </c>
      <c r="G38" s="8">
        <v>975.5</v>
      </c>
      <c r="H38" s="13">
        <f>F38*G38</f>
        <v>487.75</v>
      </c>
      <c r="I38" s="323"/>
      <c r="J38" s="323"/>
      <c r="K38" s="323"/>
      <c r="L38" s="150"/>
      <c r="M38" s="8"/>
      <c r="N38" s="152"/>
      <c r="O38" s="8"/>
      <c r="P38" s="8"/>
      <c r="Q38" s="45"/>
      <c r="R38" s="45"/>
      <c r="S38" s="68"/>
      <c r="T38" s="26"/>
      <c r="U38" s="18"/>
    </row>
    <row r="39" spans="1:22">
      <c r="A39" s="1"/>
      <c r="B39" s="321"/>
      <c r="C39" s="321"/>
      <c r="D39" s="322"/>
      <c r="E39" s="45"/>
      <c r="F39" s="45"/>
      <c r="G39" s="8"/>
      <c r="H39" s="62">
        <f>SUM(H36:H38)</f>
        <v>1092.202</v>
      </c>
      <c r="I39" s="323"/>
      <c r="J39" s="323"/>
      <c r="K39" s="323"/>
      <c r="L39" s="8"/>
      <c r="M39" s="8"/>
      <c r="N39" s="8"/>
      <c r="O39" s="8"/>
      <c r="P39" s="8"/>
      <c r="Q39" s="45"/>
      <c r="R39" s="45"/>
      <c r="S39" s="62">
        <f>SUM(S9:S38)</f>
        <v>8696.7459999999992</v>
      </c>
      <c r="T39" s="28"/>
      <c r="U39" s="18">
        <f>H59-S39</f>
        <v>0</v>
      </c>
    </row>
    <row r="40" spans="1:22">
      <c r="A40" s="1"/>
      <c r="B40" s="320" t="s">
        <v>83</v>
      </c>
      <c r="C40" s="320"/>
      <c r="D40" s="320"/>
      <c r="E40" s="45">
        <v>150</v>
      </c>
      <c r="F40" s="45">
        <v>20</v>
      </c>
      <c r="G40" s="59" t="s">
        <v>117</v>
      </c>
      <c r="H40" s="61"/>
      <c r="I40" s="370">
        <f>S49+S50</f>
        <v>1550</v>
      </c>
      <c r="J40" s="371"/>
      <c r="K40" s="372"/>
      <c r="L40" s="8"/>
      <c r="M40" s="8"/>
      <c r="N40" s="8"/>
      <c r="O40" s="8"/>
      <c r="P40" s="8"/>
      <c r="Q40" s="261">
        <v>0</v>
      </c>
      <c r="R40" s="45">
        <v>0</v>
      </c>
      <c r="S40" s="45">
        <v>0</v>
      </c>
      <c r="T40" s="28"/>
    </row>
    <row r="41" spans="1:22">
      <c r="A41" s="1"/>
      <c r="B41" s="319" t="s">
        <v>23</v>
      </c>
      <c r="C41" s="319"/>
      <c r="D41" s="319"/>
      <c r="E41" s="199">
        <f>F41/F40</f>
        <v>0.15</v>
      </c>
      <c r="F41" s="45">
        <v>3</v>
      </c>
      <c r="G41" s="45">
        <f>G27</f>
        <v>39</v>
      </c>
      <c r="H41" s="69">
        <f t="shared" ref="H41:H46" si="10">F41*G41</f>
        <v>117</v>
      </c>
      <c r="I41" s="366">
        <v>2933</v>
      </c>
      <c r="J41" s="367"/>
      <c r="K41" s="367"/>
      <c r="L41" s="79"/>
      <c r="M41" s="252">
        <v>1.4</v>
      </c>
      <c r="N41" s="79"/>
      <c r="O41" s="79"/>
      <c r="P41" s="79"/>
      <c r="Q41" s="258">
        <v>0.4</v>
      </c>
      <c r="R41" s="259">
        <f>I41*M41</f>
        <v>4106.2</v>
      </c>
      <c r="S41" s="260">
        <f>R41-I41</f>
        <v>1173.1999999999998</v>
      </c>
      <c r="T41" s="1"/>
    </row>
    <row r="42" spans="1:22">
      <c r="A42" s="1"/>
      <c r="B42" s="319" t="s">
        <v>42</v>
      </c>
      <c r="C42" s="319"/>
      <c r="D42" s="319"/>
      <c r="E42" s="199">
        <v>4.7999999999999996E-3</v>
      </c>
      <c r="F42" s="45">
        <v>2</v>
      </c>
      <c r="G42" s="45">
        <v>7</v>
      </c>
      <c r="H42" s="69">
        <f t="shared" si="10"/>
        <v>14</v>
      </c>
      <c r="I42" s="368">
        <f>H57+H39</f>
        <v>3610.8419999999996</v>
      </c>
      <c r="J42" s="369"/>
      <c r="K42" s="369"/>
      <c r="L42" s="209"/>
      <c r="M42" s="206">
        <v>1.6</v>
      </c>
      <c r="N42" s="209"/>
      <c r="O42" s="209"/>
      <c r="P42" s="209"/>
      <c r="Q42" s="63">
        <v>0.6</v>
      </c>
      <c r="R42" s="121">
        <f>I42*M42</f>
        <v>5777.3472000000002</v>
      </c>
      <c r="S42" s="260">
        <f t="shared" ref="S42:S43" si="11">R42-I42</f>
        <v>2166.5052000000005</v>
      </c>
      <c r="T42" s="1"/>
      <c r="V42" s="33"/>
    </row>
    <row r="43" spans="1:22">
      <c r="A43" s="1"/>
      <c r="B43" s="319" t="s">
        <v>51</v>
      </c>
      <c r="C43" s="319"/>
      <c r="D43" s="319"/>
      <c r="E43" s="199">
        <f>F43/F40</f>
        <v>5.0000000000000001E-3</v>
      </c>
      <c r="F43" s="45">
        <v>0.1</v>
      </c>
      <c r="G43" s="45">
        <v>158</v>
      </c>
      <c r="H43" s="69">
        <f t="shared" si="10"/>
        <v>15.8</v>
      </c>
      <c r="I43" s="359">
        <f>H47</f>
        <v>602.90000000000009</v>
      </c>
      <c r="J43" s="360"/>
      <c r="K43" s="360"/>
      <c r="L43" s="209"/>
      <c r="M43" s="206">
        <v>2</v>
      </c>
      <c r="N43" s="209"/>
      <c r="O43" s="209"/>
      <c r="P43" s="209"/>
      <c r="Q43" s="63">
        <v>1</v>
      </c>
      <c r="R43" s="122">
        <f>I43*2</f>
        <v>1205.8000000000002</v>
      </c>
      <c r="S43" s="260">
        <f t="shared" si="11"/>
        <v>602.90000000000009</v>
      </c>
      <c r="T43" s="1"/>
      <c r="V43" s="33"/>
    </row>
    <row r="44" spans="1:22" ht="18" thickBot="1">
      <c r="A44" s="1"/>
      <c r="B44" s="319" t="s">
        <v>24</v>
      </c>
      <c r="C44" s="319"/>
      <c r="D44" s="319"/>
      <c r="E44" s="199">
        <f>F44/F40</f>
        <v>0.01</v>
      </c>
      <c r="F44" s="45">
        <v>0.2</v>
      </c>
      <c r="G44" s="45">
        <v>75</v>
      </c>
      <c r="H44" s="69">
        <f t="shared" si="10"/>
        <v>15</v>
      </c>
      <c r="I44" s="361">
        <f>S39</f>
        <v>8696.7459999999992</v>
      </c>
      <c r="J44" s="362"/>
      <c r="K44" s="362"/>
      <c r="L44" s="208"/>
      <c r="M44" s="211"/>
      <c r="N44" s="208"/>
      <c r="O44" s="208"/>
      <c r="P44" s="208"/>
      <c r="Q44" s="64"/>
      <c r="R44" s="120">
        <f>R41+R42+R43</f>
        <v>11089.3472</v>
      </c>
      <c r="S44" s="119">
        <f>SUM(S41:S43)</f>
        <v>3942.6052000000004</v>
      </c>
      <c r="T44" s="1"/>
      <c r="U44" s="37"/>
      <c r="V44" s="37"/>
    </row>
    <row r="45" spans="1:22">
      <c r="A45" s="14"/>
      <c r="B45" s="319" t="s">
        <v>41</v>
      </c>
      <c r="C45" s="319"/>
      <c r="D45" s="319"/>
      <c r="E45" s="199">
        <f>F45/F40</f>
        <v>0.04</v>
      </c>
      <c r="F45" s="45">
        <v>0.8</v>
      </c>
      <c r="G45" s="45">
        <v>348.65</v>
      </c>
      <c r="H45" s="69">
        <f t="shared" si="10"/>
        <v>278.92</v>
      </c>
      <c r="I45" s="363"/>
      <c r="J45" s="363"/>
      <c r="K45" s="363"/>
      <c r="L45" s="20"/>
      <c r="M45" s="20"/>
      <c r="N45" s="20"/>
      <c r="O45" s="20"/>
      <c r="P45" s="20"/>
      <c r="Q45" s="58"/>
      <c r="R45" s="58"/>
      <c r="S45" s="58"/>
      <c r="T45" s="1"/>
      <c r="U45" s="37"/>
    </row>
    <row r="46" spans="1:22">
      <c r="A46" s="14"/>
      <c r="B46" s="319" t="s">
        <v>19</v>
      </c>
      <c r="C46" s="319"/>
      <c r="D46" s="319"/>
      <c r="E46" s="199">
        <f>F46/F40</f>
        <v>0.05</v>
      </c>
      <c r="F46" s="45">
        <v>1</v>
      </c>
      <c r="G46" s="45">
        <f>G29</f>
        <v>162.18</v>
      </c>
      <c r="H46" s="69">
        <f t="shared" si="10"/>
        <v>162.18</v>
      </c>
      <c r="I46" s="374" t="s">
        <v>82</v>
      </c>
      <c r="J46" s="265"/>
      <c r="K46" s="271"/>
      <c r="L46" s="8"/>
      <c r="M46" s="8"/>
      <c r="N46" s="8"/>
      <c r="O46" s="8"/>
      <c r="P46" s="8"/>
      <c r="Q46" s="45"/>
      <c r="R46" s="45"/>
      <c r="S46" s="45"/>
      <c r="T46" s="1"/>
    </row>
    <row r="47" spans="1:22">
      <c r="A47" s="14"/>
      <c r="B47" s="57"/>
      <c r="C47" s="57"/>
      <c r="D47" s="57"/>
      <c r="E47" s="45"/>
      <c r="F47" s="45"/>
      <c r="G47" s="45">
        <f>H47/F40</f>
        <v>30.145000000000003</v>
      </c>
      <c r="H47" s="62">
        <f>SUM(H41:H46)</f>
        <v>602.90000000000009</v>
      </c>
      <c r="I47" s="323" t="s">
        <v>127</v>
      </c>
      <c r="J47" s="323"/>
      <c r="K47" s="323"/>
      <c r="L47" s="8"/>
      <c r="M47" s="8"/>
      <c r="N47" s="8"/>
      <c r="O47" s="8"/>
      <c r="P47" s="8"/>
      <c r="Q47" s="45"/>
      <c r="R47" s="45"/>
      <c r="S47" s="45"/>
      <c r="T47" s="1"/>
      <c r="U47" s="18"/>
    </row>
    <row r="48" spans="1:22">
      <c r="A48" s="14"/>
      <c r="B48" s="375" t="s">
        <v>161</v>
      </c>
      <c r="C48" s="375"/>
      <c r="D48" s="375"/>
      <c r="E48" s="8">
        <v>150</v>
      </c>
      <c r="F48" s="45">
        <v>30</v>
      </c>
      <c r="G48" s="38" t="s">
        <v>116</v>
      </c>
      <c r="H48" s="61"/>
      <c r="I48" s="364" t="s">
        <v>52</v>
      </c>
      <c r="J48" s="365"/>
      <c r="K48" s="365"/>
      <c r="L48" s="8"/>
      <c r="M48" s="8"/>
      <c r="N48" s="8"/>
      <c r="O48" s="8"/>
      <c r="P48" s="8"/>
      <c r="Q48" s="45">
        <v>3</v>
      </c>
      <c r="R48" s="45">
        <v>78.33</v>
      </c>
      <c r="S48" s="45">
        <f>Q48*R48</f>
        <v>234.99</v>
      </c>
      <c r="T48" s="1"/>
      <c r="U48" s="18"/>
      <c r="V48" s="18"/>
    </row>
    <row r="49" spans="1:22">
      <c r="A49" s="1"/>
      <c r="B49" s="318" t="s">
        <v>139</v>
      </c>
      <c r="C49" s="325"/>
      <c r="D49" s="325"/>
      <c r="E49" s="8">
        <v>25</v>
      </c>
      <c r="F49" s="45">
        <v>0</v>
      </c>
      <c r="G49" s="8">
        <v>55</v>
      </c>
      <c r="H49" s="69">
        <f>F49*G49</f>
        <v>0</v>
      </c>
      <c r="I49" s="364" t="s">
        <v>164</v>
      </c>
      <c r="J49" s="365"/>
      <c r="K49" s="365"/>
      <c r="L49" s="8"/>
      <c r="M49" s="8"/>
      <c r="N49" s="8"/>
      <c r="O49" s="8"/>
      <c r="P49" s="8"/>
      <c r="Q49" s="45">
        <v>50</v>
      </c>
      <c r="R49" s="45">
        <v>15</v>
      </c>
      <c r="S49" s="45">
        <f t="shared" ref="S49:S53" si="12">Q49*R49</f>
        <v>750</v>
      </c>
      <c r="T49" s="1"/>
      <c r="U49" s="18"/>
      <c r="V49" s="33"/>
    </row>
    <row r="50" spans="1:22">
      <c r="A50" s="1"/>
      <c r="B50" s="325" t="s">
        <v>106</v>
      </c>
      <c r="C50" s="325"/>
      <c r="D50" s="325"/>
      <c r="E50" s="8">
        <v>5</v>
      </c>
      <c r="F50" s="45">
        <v>0.1</v>
      </c>
      <c r="G50" s="8">
        <v>55</v>
      </c>
      <c r="H50" s="69">
        <f t="shared" ref="H50:H56" si="13">F50*G50</f>
        <v>5.5</v>
      </c>
      <c r="I50" s="364" t="s">
        <v>164</v>
      </c>
      <c r="J50" s="365"/>
      <c r="K50" s="365"/>
      <c r="L50" s="8"/>
      <c r="M50" s="8"/>
      <c r="N50" s="8"/>
      <c r="O50" s="8"/>
      <c r="P50" s="8"/>
      <c r="Q50" s="45">
        <v>40</v>
      </c>
      <c r="R50" s="45">
        <v>20</v>
      </c>
      <c r="S50" s="45">
        <f t="shared" si="12"/>
        <v>800</v>
      </c>
      <c r="T50" s="1"/>
    </row>
    <row r="51" spans="1:22">
      <c r="A51" s="1"/>
      <c r="B51" s="318" t="s">
        <v>162</v>
      </c>
      <c r="C51" s="325"/>
      <c r="D51" s="325"/>
      <c r="E51" s="8">
        <v>0.1</v>
      </c>
      <c r="F51" s="45">
        <v>3</v>
      </c>
      <c r="G51" s="8">
        <v>610</v>
      </c>
      <c r="H51" s="69">
        <f t="shared" si="13"/>
        <v>1830</v>
      </c>
      <c r="I51" s="365" t="s">
        <v>128</v>
      </c>
      <c r="J51" s="365"/>
      <c r="K51" s="365"/>
      <c r="L51" s="56"/>
      <c r="M51" s="8"/>
      <c r="N51" s="141"/>
      <c r="O51" s="141"/>
      <c r="P51" s="141"/>
      <c r="Q51" s="45">
        <v>0</v>
      </c>
      <c r="R51" s="45">
        <v>1500</v>
      </c>
      <c r="S51" s="45">
        <f t="shared" si="12"/>
        <v>0</v>
      </c>
      <c r="T51" s="14"/>
    </row>
    <row r="52" spans="1:22">
      <c r="A52" s="1"/>
      <c r="B52" s="325" t="s">
        <v>18</v>
      </c>
      <c r="C52" s="325"/>
      <c r="D52" s="325"/>
      <c r="E52" s="8">
        <v>30</v>
      </c>
      <c r="F52" s="45">
        <v>1.5</v>
      </c>
      <c r="G52" s="8">
        <v>30</v>
      </c>
      <c r="H52" s="69">
        <f t="shared" si="13"/>
        <v>45</v>
      </c>
      <c r="I52" s="272" t="s">
        <v>134</v>
      </c>
      <c r="J52" s="266"/>
      <c r="K52" s="266"/>
      <c r="L52" s="56"/>
      <c r="M52" s="8"/>
      <c r="N52" s="141"/>
      <c r="O52" s="141"/>
      <c r="P52" s="141"/>
      <c r="Q52" s="8">
        <v>0</v>
      </c>
      <c r="R52" s="8">
        <v>1800</v>
      </c>
      <c r="S52" s="45">
        <f t="shared" si="12"/>
        <v>0</v>
      </c>
      <c r="T52" s="28"/>
    </row>
    <row r="53" spans="1:22">
      <c r="A53" s="1"/>
      <c r="B53" s="325" t="s">
        <v>46</v>
      </c>
      <c r="C53" s="325"/>
      <c r="D53" s="325"/>
      <c r="E53" s="13">
        <f>F53/F48</f>
        <v>0.02</v>
      </c>
      <c r="F53" s="45">
        <v>0.6</v>
      </c>
      <c r="G53" s="8">
        <v>65</v>
      </c>
      <c r="H53" s="69">
        <f t="shared" si="13"/>
        <v>39</v>
      </c>
      <c r="I53" s="373" t="s">
        <v>129</v>
      </c>
      <c r="J53" s="266"/>
      <c r="K53" s="267"/>
      <c r="L53" s="65"/>
      <c r="M53" s="65"/>
      <c r="N53" s="65"/>
      <c r="O53" s="65"/>
      <c r="P53" s="65"/>
      <c r="Q53" s="8">
        <v>0</v>
      </c>
      <c r="R53" s="8">
        <v>600</v>
      </c>
      <c r="S53" s="45">
        <f t="shared" si="12"/>
        <v>0</v>
      </c>
      <c r="T53" s="117"/>
    </row>
    <row r="54" spans="1:22">
      <c r="A54" s="1"/>
      <c r="B54" s="318" t="s">
        <v>141</v>
      </c>
      <c r="C54" s="325"/>
      <c r="D54" s="325"/>
      <c r="E54" s="13">
        <f>F54/F48</f>
        <v>0</v>
      </c>
      <c r="F54" s="45">
        <v>0</v>
      </c>
      <c r="G54" s="8">
        <v>0</v>
      </c>
      <c r="H54" s="69">
        <f t="shared" si="13"/>
        <v>0</v>
      </c>
      <c r="I54" s="273"/>
      <c r="J54" s="268"/>
      <c r="K54" s="269"/>
      <c r="L54" s="66"/>
      <c r="M54" s="66"/>
      <c r="N54" s="66"/>
      <c r="O54" s="66"/>
      <c r="P54" s="66"/>
      <c r="Q54" s="22"/>
      <c r="R54" s="12"/>
      <c r="S54" s="22">
        <f>SUM(S48:S53)</f>
        <v>1784.99</v>
      </c>
      <c r="T54" s="118" t="e">
        <f>#REF!*#REF!</f>
        <v>#REF!</v>
      </c>
    </row>
    <row r="55" spans="1:22">
      <c r="A55" s="1"/>
      <c r="B55" s="301" t="s">
        <v>42</v>
      </c>
      <c r="C55" s="266"/>
      <c r="D55" s="267"/>
      <c r="E55" s="13">
        <v>15</v>
      </c>
      <c r="F55" s="45">
        <v>10</v>
      </c>
      <c r="G55" s="8">
        <v>7</v>
      </c>
      <c r="H55" s="69">
        <f t="shared" si="13"/>
        <v>70</v>
      </c>
      <c r="I55" s="273"/>
      <c r="J55" s="268"/>
      <c r="K55" s="269"/>
      <c r="L55" s="66"/>
      <c r="M55" s="66"/>
      <c r="N55" s="66"/>
      <c r="O55" s="66"/>
      <c r="P55" s="66"/>
      <c r="Q55" s="22"/>
      <c r="R55" s="12"/>
      <c r="S55" s="22"/>
      <c r="T55" s="9" t="e">
        <f>#REF!*#REF!</f>
        <v>#REF!</v>
      </c>
      <c r="U55" s="33"/>
      <c r="V55" s="18"/>
    </row>
    <row r="56" spans="1:22">
      <c r="A56" s="1"/>
      <c r="B56" s="318" t="s">
        <v>49</v>
      </c>
      <c r="C56" s="325"/>
      <c r="D56" s="325"/>
      <c r="E56" s="13">
        <f>F56/F48</f>
        <v>6.6666666666666666E-2</v>
      </c>
      <c r="F56" s="8">
        <v>2</v>
      </c>
      <c r="G56" s="8">
        <v>264.57</v>
      </c>
      <c r="H56" s="69">
        <f t="shared" si="13"/>
        <v>529.14</v>
      </c>
      <c r="I56" s="273"/>
      <c r="J56" s="268"/>
      <c r="K56" s="269"/>
      <c r="L56" s="66"/>
      <c r="M56" s="66"/>
      <c r="N56" s="66"/>
      <c r="O56" s="66"/>
      <c r="P56" s="66"/>
      <c r="Q56" s="22"/>
      <c r="R56" s="12"/>
      <c r="S56" s="22"/>
      <c r="T56" s="9" t="e">
        <f>#REF!*#REF!</f>
        <v>#REF!</v>
      </c>
      <c r="U56" s="33"/>
    </row>
    <row r="57" spans="1:22" ht="17.25">
      <c r="A57" s="1"/>
      <c r="B57" s="325"/>
      <c r="C57" s="325"/>
      <c r="D57" s="325"/>
      <c r="E57" s="8"/>
      <c r="F57" s="8"/>
      <c r="G57" s="45">
        <f>H57/F48</f>
        <v>83.954666666666668</v>
      </c>
      <c r="H57" s="62">
        <f>SUM(H49:H56)</f>
        <v>2518.64</v>
      </c>
      <c r="I57" s="273"/>
      <c r="J57" s="268"/>
      <c r="K57" s="269"/>
      <c r="L57" s="66"/>
      <c r="M57" s="66"/>
      <c r="N57" s="66"/>
      <c r="O57" s="66"/>
      <c r="P57" s="66"/>
      <c r="Q57" s="22"/>
      <c r="R57" s="12"/>
      <c r="S57" s="22"/>
      <c r="T57" s="9" t="e">
        <f>#REF!*#REF!</f>
        <v>#REF!</v>
      </c>
      <c r="U57" s="44"/>
    </row>
    <row r="58" spans="1:22">
      <c r="A58" s="1"/>
      <c r="B58" s="67"/>
      <c r="C58" s="67"/>
      <c r="D58" s="67"/>
      <c r="E58" s="67"/>
      <c r="F58" s="67"/>
      <c r="G58" s="67"/>
      <c r="H58" s="74">
        <f>H21+H31+H39+H47+H57+S54</f>
        <v>8696.7459999999992</v>
      </c>
      <c r="I58" s="273"/>
      <c r="J58" s="268"/>
      <c r="K58" s="269"/>
      <c r="L58" s="66"/>
      <c r="M58" s="66"/>
      <c r="N58" s="66"/>
      <c r="O58" s="66"/>
      <c r="P58" s="66"/>
      <c r="Q58" s="22"/>
      <c r="R58" s="12"/>
      <c r="S58" s="22"/>
      <c r="T58" s="9" t="e">
        <f>#REF!*#REF!</f>
        <v>#REF!</v>
      </c>
      <c r="U58" s="33"/>
    </row>
    <row r="59" spans="1:22">
      <c r="A59" s="1"/>
      <c r="B59" s="67"/>
      <c r="C59" s="67"/>
      <c r="D59" s="67"/>
      <c r="E59" s="67"/>
      <c r="F59" s="67"/>
      <c r="G59" s="212" t="s">
        <v>140</v>
      </c>
      <c r="H59" s="213">
        <f>H58+H32</f>
        <v>8696.7459999999992</v>
      </c>
      <c r="T59" s="9" t="e">
        <f>#REF!*#REF!</f>
        <v>#REF!</v>
      </c>
      <c r="U59" s="33"/>
    </row>
    <row r="60" spans="1:22">
      <c r="A60" s="1"/>
      <c r="B60" s="67"/>
      <c r="C60" s="67"/>
      <c r="D60" s="67"/>
      <c r="E60" s="67"/>
      <c r="F60" s="67"/>
      <c r="G60" s="67"/>
      <c r="H60" s="67"/>
      <c r="T60" s="26"/>
      <c r="U60" s="33"/>
    </row>
    <row r="61" spans="1:22">
      <c r="A61" s="1"/>
      <c r="B61" s="67"/>
      <c r="C61" s="67"/>
      <c r="D61" s="67"/>
      <c r="E61" s="67"/>
      <c r="F61" s="67"/>
      <c r="G61" s="67"/>
      <c r="H61" s="67"/>
      <c r="T61" s="1"/>
      <c r="U61" s="33"/>
    </row>
    <row r="62" spans="1:22">
      <c r="A62" s="1"/>
      <c r="B62" s="67"/>
      <c r="C62" s="67"/>
      <c r="D62" s="67"/>
      <c r="E62" s="67"/>
      <c r="F62" s="67"/>
      <c r="G62" s="67"/>
      <c r="H62" s="67"/>
      <c r="T62" s="1"/>
    </row>
    <row r="63" spans="1:22">
      <c r="A63" s="1"/>
      <c r="B63" s="67"/>
      <c r="C63" s="67"/>
      <c r="D63" s="67"/>
      <c r="E63" s="67"/>
      <c r="F63" s="67"/>
      <c r="G63" s="67"/>
      <c r="H63" s="67"/>
      <c r="T63" s="1"/>
      <c r="U63" s="33"/>
    </row>
    <row r="64" spans="1:22">
      <c r="A64" s="1"/>
      <c r="B64" s="67"/>
      <c r="C64" s="67"/>
      <c r="D64" s="67"/>
      <c r="E64" s="67"/>
      <c r="F64" s="67"/>
      <c r="G64" s="67"/>
      <c r="H64" s="67"/>
      <c r="T64" s="1"/>
      <c r="U64" s="33"/>
      <c r="V64" s="37"/>
    </row>
    <row r="65" spans="1:21">
      <c r="A65" s="1"/>
      <c r="B65" s="67"/>
      <c r="C65" s="67"/>
      <c r="D65" s="67"/>
      <c r="E65" s="67"/>
      <c r="F65" s="67"/>
      <c r="G65" s="67"/>
      <c r="H65" s="67"/>
      <c r="T65" s="1"/>
      <c r="U65" s="33"/>
    </row>
    <row r="66" spans="1:21" ht="16.5">
      <c r="A66" s="1"/>
      <c r="B66" s="67"/>
      <c r="C66" s="67"/>
      <c r="D66" s="67"/>
      <c r="E66" s="67"/>
      <c r="F66" s="67"/>
      <c r="G66" s="67"/>
      <c r="H66" s="67"/>
      <c r="T66" s="1"/>
      <c r="U66" s="55"/>
    </row>
    <row r="67" spans="1:21">
      <c r="A67" s="1"/>
      <c r="B67" s="67"/>
      <c r="C67" s="67"/>
      <c r="D67" s="67"/>
      <c r="E67" s="67"/>
      <c r="F67" s="67"/>
      <c r="G67" s="67"/>
      <c r="H67" s="67"/>
      <c r="T67" s="1"/>
    </row>
    <row r="68" spans="1:21">
      <c r="A68" s="1"/>
      <c r="T68" s="1"/>
    </row>
    <row r="69" spans="1:21">
      <c r="A69" s="1"/>
      <c r="T69" s="1"/>
    </row>
    <row r="70" spans="1:21">
      <c r="A70" s="1"/>
    </row>
    <row r="75" spans="1:21">
      <c r="U75" s="18"/>
    </row>
    <row r="82" spans="21:21">
      <c r="U82" s="18"/>
    </row>
  </sheetData>
  <mergeCells count="111">
    <mergeCell ref="I56:K56"/>
    <mergeCell ref="I57:K57"/>
    <mergeCell ref="I58:K58"/>
    <mergeCell ref="B56:D56"/>
    <mergeCell ref="B53:D53"/>
    <mergeCell ref="I53:K53"/>
    <mergeCell ref="I52:K52"/>
    <mergeCell ref="I46:K46"/>
    <mergeCell ref="I55:K55"/>
    <mergeCell ref="I51:K51"/>
    <mergeCell ref="I50:K50"/>
    <mergeCell ref="B55:D55"/>
    <mergeCell ref="B52:D52"/>
    <mergeCell ref="B54:D54"/>
    <mergeCell ref="B48:D48"/>
    <mergeCell ref="B49:D49"/>
    <mergeCell ref="B51:D51"/>
    <mergeCell ref="B57:D57"/>
    <mergeCell ref="B50:D50"/>
    <mergeCell ref="I54:K54"/>
    <mergeCell ref="I45:K45"/>
    <mergeCell ref="I47:K47"/>
    <mergeCell ref="I25:K25"/>
    <mergeCell ref="I27:K27"/>
    <mergeCell ref="I30:K30"/>
    <mergeCell ref="I26:K26"/>
    <mergeCell ref="I28:K28"/>
    <mergeCell ref="I29:K29"/>
    <mergeCell ref="I48:K48"/>
    <mergeCell ref="I49:K49"/>
    <mergeCell ref="I39:K39"/>
    <mergeCell ref="I41:K41"/>
    <mergeCell ref="I42:K42"/>
    <mergeCell ref="I38:K38"/>
    <mergeCell ref="I40:K40"/>
    <mergeCell ref="I31:K31"/>
    <mergeCell ref="I32:K32"/>
    <mergeCell ref="I33:K33"/>
    <mergeCell ref="I34:K34"/>
    <mergeCell ref="I35:K35"/>
    <mergeCell ref="I36:K36"/>
    <mergeCell ref="I9:L9"/>
    <mergeCell ref="I13:L13"/>
    <mergeCell ref="I6:T6"/>
    <mergeCell ref="I7:T8"/>
    <mergeCell ref="I12:K12"/>
    <mergeCell ref="I18:K18"/>
    <mergeCell ref="I23:K23"/>
    <mergeCell ref="I24:K24"/>
    <mergeCell ref="I22:K22"/>
    <mergeCell ref="I15:L15"/>
    <mergeCell ref="I21:K21"/>
    <mergeCell ref="I16:K16"/>
    <mergeCell ref="I20:K20"/>
    <mergeCell ref="I17:K17"/>
    <mergeCell ref="I14:L14"/>
    <mergeCell ref="I19:K19"/>
    <mergeCell ref="I10:K10"/>
    <mergeCell ref="A1:A2"/>
    <mergeCell ref="A3:A4"/>
    <mergeCell ref="A6:A7"/>
    <mergeCell ref="B1:H2"/>
    <mergeCell ref="B6:H6"/>
    <mergeCell ref="B3:H4"/>
    <mergeCell ref="B5:H5"/>
    <mergeCell ref="I1:T2"/>
    <mergeCell ref="I3:T3"/>
    <mergeCell ref="I4:T5"/>
    <mergeCell ref="B7:H7"/>
    <mergeCell ref="B8:D8"/>
    <mergeCell ref="B27:D27"/>
    <mergeCell ref="B13:D13"/>
    <mergeCell ref="B23:D23"/>
    <mergeCell ref="B21:D21"/>
    <mergeCell ref="B26:D26"/>
    <mergeCell ref="B22:D22"/>
    <mergeCell ref="B9:D9"/>
    <mergeCell ref="B10:D10"/>
    <mergeCell ref="B11:D11"/>
    <mergeCell ref="B12:D12"/>
    <mergeCell ref="B20:D20"/>
    <mergeCell ref="B16:D16"/>
    <mergeCell ref="B18:D18"/>
    <mergeCell ref="B14:D14"/>
    <mergeCell ref="B15:D15"/>
    <mergeCell ref="B17:D17"/>
    <mergeCell ref="B24:D24"/>
    <mergeCell ref="B19:D19"/>
    <mergeCell ref="I37:K37"/>
    <mergeCell ref="B25:D25"/>
    <mergeCell ref="B36:D36"/>
    <mergeCell ref="B32:D32"/>
    <mergeCell ref="I11:K11"/>
    <mergeCell ref="B33:D33"/>
    <mergeCell ref="B34:D34"/>
    <mergeCell ref="B43:D43"/>
    <mergeCell ref="B44:D44"/>
    <mergeCell ref="B29:D29"/>
    <mergeCell ref="I43:K43"/>
    <mergeCell ref="I44:K44"/>
    <mergeCell ref="B45:D45"/>
    <mergeCell ref="B46:D46"/>
    <mergeCell ref="B41:D41"/>
    <mergeCell ref="B40:D40"/>
    <mergeCell ref="B39:D39"/>
    <mergeCell ref="B35:D35"/>
    <mergeCell ref="B30:D30"/>
    <mergeCell ref="B31:D31"/>
    <mergeCell ref="B38:D38"/>
    <mergeCell ref="B37:D37"/>
    <mergeCell ref="B42:D42"/>
  </mergeCells>
  <pageMargins left="0.70866141732283472" right="0.70866141732283472" top="0.74803149606299213" bottom="0.74803149606299213" header="0.31496062992125984" footer="0.31496062992125984"/>
  <pageSetup paperSize="9" scale="97" fitToHeight="2" orientation="landscape" r:id="rId1"/>
  <rowBreaks count="2" manualBreakCount="2">
    <brk id="31" max="14" man="1"/>
    <brk id="61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U74"/>
  <sheetViews>
    <sheetView topLeftCell="A26" workbookViewId="0">
      <selection activeCell="A44" sqref="A44:A45"/>
    </sheetView>
  </sheetViews>
  <sheetFormatPr defaultRowHeight="15"/>
  <cols>
    <col min="5" max="5" width="6.5703125" customWidth="1"/>
    <col min="6" max="6" width="10.85546875" customWidth="1"/>
    <col min="7" max="7" width="11.42578125" customWidth="1"/>
    <col min="8" max="8" width="10.7109375" customWidth="1"/>
    <col min="9" max="9" width="11.28515625" customWidth="1"/>
    <col min="10" max="10" width="10.85546875" customWidth="1"/>
    <col min="12" max="12" width="10.140625" customWidth="1"/>
    <col min="14" max="14" width="9.140625" customWidth="1"/>
    <col min="17" max="17" width="9.28515625" bestFit="1" customWidth="1"/>
    <col min="19" max="19" width="12.7109375" bestFit="1" customWidth="1"/>
  </cols>
  <sheetData>
    <row r="1" spans="1:21" ht="15" customHeight="1">
      <c r="A1" s="380" t="s">
        <v>95</v>
      </c>
      <c r="B1" s="381"/>
      <c r="C1" s="381"/>
      <c r="D1" s="381"/>
      <c r="E1" s="381"/>
      <c r="F1" s="381"/>
      <c r="G1" s="381"/>
      <c r="H1" s="382"/>
      <c r="I1" s="390" t="str">
        <f>Д.П.!I1</f>
        <v>Утверждаю: 04 декабря  2025г</v>
      </c>
      <c r="J1" s="339"/>
      <c r="K1" s="339"/>
      <c r="L1" s="339"/>
      <c r="M1" s="339"/>
      <c r="N1" s="339"/>
      <c r="O1" s="328"/>
    </row>
    <row r="2" spans="1:21" ht="15.75" customHeight="1">
      <c r="A2" s="383"/>
      <c r="B2" s="384"/>
      <c r="C2" s="384"/>
      <c r="D2" s="384"/>
      <c r="E2" s="384"/>
      <c r="F2" s="384"/>
      <c r="G2" s="384"/>
      <c r="H2" s="385"/>
      <c r="I2" s="286"/>
      <c r="J2" s="287"/>
      <c r="K2" s="287"/>
      <c r="L2" s="287"/>
      <c r="M2" s="287"/>
      <c r="N2" s="287"/>
      <c r="O2" s="331"/>
    </row>
    <row r="3" spans="1:21" ht="15" customHeight="1">
      <c r="A3" s="383"/>
      <c r="B3" s="384"/>
      <c r="C3" s="384"/>
      <c r="D3" s="384"/>
      <c r="E3" s="384"/>
      <c r="F3" s="384"/>
      <c r="G3" s="384"/>
      <c r="H3" s="385"/>
      <c r="I3" s="391"/>
      <c r="J3" s="392"/>
      <c r="K3" s="392"/>
      <c r="L3" s="392"/>
      <c r="M3" s="392"/>
      <c r="N3" s="392"/>
      <c r="O3" s="393"/>
    </row>
    <row r="4" spans="1:21" ht="15" customHeight="1">
      <c r="A4" s="383"/>
      <c r="B4" s="384"/>
      <c r="C4" s="384"/>
      <c r="D4" s="384"/>
      <c r="E4" s="384"/>
      <c r="F4" s="384"/>
      <c r="G4" s="384"/>
      <c r="H4" s="385"/>
      <c r="I4" s="286" t="s">
        <v>111</v>
      </c>
      <c r="J4" s="287"/>
      <c r="K4" s="287"/>
      <c r="L4" s="287"/>
      <c r="M4" s="287"/>
      <c r="N4" s="287"/>
      <c r="O4" s="331"/>
    </row>
    <row r="5" spans="1:21">
      <c r="A5" s="386"/>
      <c r="B5" s="387"/>
      <c r="C5" s="387"/>
      <c r="D5" s="387"/>
      <c r="E5" s="387"/>
      <c r="F5" s="387"/>
      <c r="G5" s="387"/>
      <c r="H5" s="388"/>
      <c r="I5" s="286"/>
      <c r="J5" s="287"/>
      <c r="K5" s="287"/>
      <c r="L5" s="287"/>
      <c r="M5" s="287"/>
      <c r="N5" s="287"/>
      <c r="O5" s="331"/>
    </row>
    <row r="6" spans="1:21" ht="27" thickBot="1">
      <c r="A6" s="134"/>
      <c r="B6" s="70"/>
      <c r="C6" s="70"/>
      <c r="D6" s="70"/>
      <c r="E6" s="70"/>
      <c r="F6" s="389" t="s">
        <v>56</v>
      </c>
      <c r="G6" s="389"/>
      <c r="H6" s="389"/>
      <c r="I6" s="389"/>
      <c r="J6" s="70"/>
      <c r="K6" s="70"/>
      <c r="L6" s="70"/>
      <c r="M6" s="70"/>
      <c r="N6" s="70"/>
      <c r="O6" s="88"/>
    </row>
    <row r="7" spans="1:21" ht="15.75" thickBot="1">
      <c r="A7" s="134"/>
      <c r="B7" s="70"/>
      <c r="C7" s="70"/>
      <c r="D7" s="70"/>
      <c r="E7" s="394" t="str">
        <f>I1</f>
        <v>Утверждаю: 04 декабря  2025г</v>
      </c>
      <c r="F7" s="395"/>
      <c r="G7" s="395"/>
      <c r="H7" s="395"/>
      <c r="I7" s="395"/>
      <c r="J7" s="395"/>
      <c r="K7" s="396"/>
      <c r="L7" s="70"/>
      <c r="M7" s="70"/>
      <c r="N7" s="70"/>
      <c r="O7" s="88"/>
    </row>
    <row r="8" spans="1:21">
      <c r="A8" s="134" t="s">
        <v>57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88"/>
    </row>
    <row r="9" spans="1:21" ht="15.75" thickBot="1">
      <c r="A9" s="135" t="s">
        <v>58</v>
      </c>
      <c r="B9" s="397" t="s">
        <v>55</v>
      </c>
      <c r="C9" s="397"/>
      <c r="D9" s="397"/>
      <c r="E9" s="397"/>
      <c r="F9" s="131"/>
      <c r="G9" s="131"/>
      <c r="H9" s="131"/>
      <c r="I9" s="131"/>
      <c r="J9" s="131"/>
      <c r="K9" s="131"/>
      <c r="L9" s="131"/>
      <c r="M9" s="131"/>
      <c r="N9" s="131"/>
      <c r="O9" s="136"/>
    </row>
    <row r="10" spans="1:21">
      <c r="A10" s="125"/>
      <c r="B10" s="377"/>
      <c r="C10" s="378"/>
      <c r="D10" s="378"/>
      <c r="E10" s="379"/>
      <c r="F10" s="126" t="s">
        <v>64</v>
      </c>
      <c r="G10" s="126" t="s">
        <v>64</v>
      </c>
      <c r="H10" s="126"/>
      <c r="I10" s="126" t="s">
        <v>64</v>
      </c>
      <c r="J10" s="126" t="s">
        <v>64</v>
      </c>
      <c r="K10" s="126" t="s">
        <v>64</v>
      </c>
      <c r="L10" s="127" t="s">
        <v>64</v>
      </c>
      <c r="M10" s="132"/>
      <c r="N10" s="77"/>
      <c r="O10" s="133"/>
      <c r="U10">
        <f>S10*T10</f>
        <v>0</v>
      </c>
    </row>
    <row r="11" spans="1:21">
      <c r="A11" s="84" t="s">
        <v>59</v>
      </c>
      <c r="B11" s="376" t="s">
        <v>63</v>
      </c>
      <c r="C11" s="376"/>
      <c r="D11" s="376"/>
      <c r="E11" s="376"/>
      <c r="F11" s="52" t="s">
        <v>62</v>
      </c>
      <c r="G11" s="52" t="s">
        <v>119</v>
      </c>
      <c r="H11" s="52" t="s">
        <v>61</v>
      </c>
      <c r="I11" s="52" t="s">
        <v>120</v>
      </c>
      <c r="J11" s="52" t="s">
        <v>145</v>
      </c>
      <c r="K11" s="52"/>
      <c r="L11" s="128" t="s">
        <v>80</v>
      </c>
      <c r="M11" s="123" t="s">
        <v>60</v>
      </c>
      <c r="N11" s="43" t="s">
        <v>38</v>
      </c>
      <c r="O11" s="92" t="s">
        <v>39</v>
      </c>
      <c r="U11">
        <f t="shared" ref="U11:U29" si="0">S11*T11</f>
        <v>0</v>
      </c>
    </row>
    <row r="12" spans="1:21">
      <c r="A12" s="129">
        <v>1</v>
      </c>
      <c r="B12" s="301" t="str">
        <f>Д.П.!I9</f>
        <v>картофель</v>
      </c>
      <c r="C12" s="266"/>
      <c r="D12" s="266"/>
      <c r="E12" s="267"/>
      <c r="F12" s="207">
        <v>54</v>
      </c>
      <c r="G12" s="253">
        <f>Д.П.!Q9</f>
        <v>14.5</v>
      </c>
      <c r="H12" s="210">
        <v>3</v>
      </c>
      <c r="I12" s="210">
        <v>0.7</v>
      </c>
      <c r="J12" s="45">
        <v>1</v>
      </c>
      <c r="K12" s="45"/>
      <c r="L12" s="95"/>
      <c r="M12" s="124">
        <f>SUM(F12:L12)</f>
        <v>73.2</v>
      </c>
      <c r="N12" s="41">
        <f>Д.П.!R9</f>
        <v>30</v>
      </c>
      <c r="O12" s="130">
        <f t="shared" ref="O12:O45" si="1">M12*N12</f>
        <v>2196</v>
      </c>
      <c r="U12">
        <f t="shared" si="0"/>
        <v>0</v>
      </c>
    </row>
    <row r="13" spans="1:21">
      <c r="A13" s="129">
        <f>A12+1</f>
        <v>2</v>
      </c>
      <c r="B13" s="301" t="str">
        <f>Д.П.!I10</f>
        <v>огурцы консервир</v>
      </c>
      <c r="C13" s="266"/>
      <c r="D13" s="266"/>
      <c r="E13" s="267"/>
      <c r="F13" s="207"/>
      <c r="G13" s="253">
        <f>Д.П.!Q10</f>
        <v>0.47</v>
      </c>
      <c r="H13" s="210">
        <v>0.22</v>
      </c>
      <c r="I13" s="210">
        <v>0.1</v>
      </c>
      <c r="J13" s="45">
        <v>0.2</v>
      </c>
      <c r="K13" s="45"/>
      <c r="L13" s="95"/>
      <c r="M13" s="124">
        <f t="shared" ref="M13:M45" si="2">SUM(F13:L13)</f>
        <v>0.99</v>
      </c>
      <c r="N13" s="41">
        <f>Д.П.!R10</f>
        <v>400</v>
      </c>
      <c r="O13" s="130">
        <f t="shared" si="1"/>
        <v>396</v>
      </c>
      <c r="U13">
        <f t="shared" si="0"/>
        <v>0</v>
      </c>
    </row>
    <row r="14" spans="1:21">
      <c r="A14" s="129">
        <f t="shared" ref="A14:A45" si="3">A13+1</f>
        <v>3</v>
      </c>
      <c r="B14" s="301" t="str">
        <f>Д.П.!I11</f>
        <v>крупа перловая</v>
      </c>
      <c r="C14" s="266"/>
      <c r="D14" s="266"/>
      <c r="E14" s="267"/>
      <c r="F14" s="207"/>
      <c r="G14" s="253">
        <f>Д.П.!Q11</f>
        <v>0.15</v>
      </c>
      <c r="H14" s="210">
        <v>0.15</v>
      </c>
      <c r="I14" s="210">
        <v>7.0000000000000007E-2</v>
      </c>
      <c r="J14" s="45">
        <v>0.05</v>
      </c>
      <c r="K14" s="45"/>
      <c r="L14" s="95"/>
      <c r="M14" s="124">
        <f t="shared" si="2"/>
        <v>0.42</v>
      </c>
      <c r="N14" s="41">
        <f>Д.П.!R11</f>
        <v>29</v>
      </c>
      <c r="O14" s="130">
        <f t="shared" si="1"/>
        <v>12.18</v>
      </c>
      <c r="U14">
        <f t="shared" si="0"/>
        <v>0</v>
      </c>
    </row>
    <row r="15" spans="1:21">
      <c r="A15" s="129">
        <f t="shared" si="3"/>
        <v>4</v>
      </c>
      <c r="B15" s="301" t="str">
        <f>Д.П.!I12</f>
        <v>лук репчатый</v>
      </c>
      <c r="C15" s="266"/>
      <c r="D15" s="266"/>
      <c r="E15" s="267"/>
      <c r="F15" s="207">
        <v>3.75</v>
      </c>
      <c r="G15" s="253">
        <f>Д.П.!Q12</f>
        <v>1.35</v>
      </c>
      <c r="H15" s="210">
        <v>0.53</v>
      </c>
      <c r="I15" s="210">
        <v>0.38</v>
      </c>
      <c r="J15" s="45">
        <v>0.46</v>
      </c>
      <c r="K15" s="45"/>
      <c r="L15" s="95"/>
      <c r="M15" s="124">
        <f t="shared" si="2"/>
        <v>6.47</v>
      </c>
      <c r="N15" s="41">
        <f>Д.П.!R12</f>
        <v>55</v>
      </c>
      <c r="O15" s="130">
        <f t="shared" si="1"/>
        <v>355.84999999999997</v>
      </c>
      <c r="U15">
        <f t="shared" si="0"/>
        <v>0</v>
      </c>
    </row>
    <row r="16" spans="1:21">
      <c r="A16" s="129">
        <f t="shared" si="3"/>
        <v>5</v>
      </c>
      <c r="B16" s="301" t="str">
        <f>Д.П.!I13</f>
        <v>морковь</v>
      </c>
      <c r="C16" s="266"/>
      <c r="D16" s="266"/>
      <c r="E16" s="267"/>
      <c r="F16" s="207">
        <v>7.2249999999999996</v>
      </c>
      <c r="G16" s="253">
        <f>Д.П.!Q13</f>
        <v>0.96</v>
      </c>
      <c r="H16" s="210">
        <v>0.4</v>
      </c>
      <c r="I16" s="210">
        <v>0.05</v>
      </c>
      <c r="J16" s="45">
        <v>0.1</v>
      </c>
      <c r="K16" s="45"/>
      <c r="L16" s="95"/>
      <c r="M16" s="124">
        <f t="shared" si="2"/>
        <v>8.7349999999999994</v>
      </c>
      <c r="N16" s="41">
        <f>Д.П.!R13</f>
        <v>65</v>
      </c>
      <c r="O16" s="130">
        <f t="shared" si="1"/>
        <v>567.77499999999998</v>
      </c>
      <c r="U16">
        <f t="shared" si="0"/>
        <v>0</v>
      </c>
    </row>
    <row r="17" spans="1:21">
      <c r="A17" s="129">
        <f t="shared" si="3"/>
        <v>6</v>
      </c>
      <c r="B17" s="272" t="s">
        <v>31</v>
      </c>
      <c r="C17" s="266"/>
      <c r="D17" s="266"/>
      <c r="E17" s="267"/>
      <c r="F17" s="207">
        <v>4.8499999999999996</v>
      </c>
      <c r="G17" s="253">
        <f>Д.П.!Q14</f>
        <v>0</v>
      </c>
      <c r="H17" s="210"/>
      <c r="I17" s="210"/>
      <c r="J17" s="45"/>
      <c r="K17" s="45"/>
      <c r="L17" s="95"/>
      <c r="M17" s="124">
        <f t="shared" si="2"/>
        <v>4.8499999999999996</v>
      </c>
      <c r="N17" s="41">
        <v>588.29999999999995</v>
      </c>
      <c r="O17" s="130">
        <f t="shared" si="1"/>
        <v>2853.2549999999997</v>
      </c>
      <c r="U17">
        <f t="shared" si="0"/>
        <v>0</v>
      </c>
    </row>
    <row r="18" spans="1:21">
      <c r="A18" s="129">
        <f t="shared" si="3"/>
        <v>7</v>
      </c>
      <c r="B18" s="301" t="str">
        <f>Д.П.!I15</f>
        <v>масло растительное</v>
      </c>
      <c r="C18" s="266"/>
      <c r="D18" s="266"/>
      <c r="E18" s="267"/>
      <c r="F18" s="207">
        <v>3.1</v>
      </c>
      <c r="G18" s="253">
        <f>Д.П.!Q15</f>
        <v>1.8</v>
      </c>
      <c r="H18" s="210">
        <v>0.44</v>
      </c>
      <c r="I18" s="210">
        <v>0.13</v>
      </c>
      <c r="J18" s="45">
        <v>0.27500000000000002</v>
      </c>
      <c r="K18" s="45"/>
      <c r="L18" s="95"/>
      <c r="M18" s="124">
        <f t="shared" si="2"/>
        <v>5.745000000000001</v>
      </c>
      <c r="N18" s="41">
        <f>Д.П.!R15</f>
        <v>162.18</v>
      </c>
      <c r="O18" s="130">
        <f t="shared" si="1"/>
        <v>931.72410000000025</v>
      </c>
      <c r="U18">
        <f t="shared" si="0"/>
        <v>0</v>
      </c>
    </row>
    <row r="19" spans="1:21">
      <c r="A19" s="129">
        <f t="shared" si="3"/>
        <v>8</v>
      </c>
      <c r="B19" s="301" t="str">
        <f>Д.П.!I16</f>
        <v>томат- паста</v>
      </c>
      <c r="C19" s="266"/>
      <c r="D19" s="266"/>
      <c r="E19" s="267"/>
      <c r="F19" s="207">
        <v>0.3</v>
      </c>
      <c r="G19" s="253">
        <f>Д.П.!Q16</f>
        <v>0.15</v>
      </c>
      <c r="H19" s="210">
        <v>0.05</v>
      </c>
      <c r="I19" s="210">
        <v>0.05</v>
      </c>
      <c r="J19" s="45">
        <v>0.05</v>
      </c>
      <c r="K19" s="45"/>
      <c r="L19" s="95"/>
      <c r="M19" s="124">
        <f t="shared" si="2"/>
        <v>0.6</v>
      </c>
      <c r="N19" s="41">
        <f>Д.П.!R16</f>
        <v>260</v>
      </c>
      <c r="O19" s="130">
        <f t="shared" si="1"/>
        <v>156</v>
      </c>
      <c r="U19">
        <f t="shared" si="0"/>
        <v>0</v>
      </c>
    </row>
    <row r="20" spans="1:21">
      <c r="A20" s="129">
        <f t="shared" si="3"/>
        <v>9</v>
      </c>
      <c r="B20" s="301" t="str">
        <f>Д.П.!I17</f>
        <v>майонез</v>
      </c>
      <c r="C20" s="266"/>
      <c r="D20" s="266"/>
      <c r="E20" s="267"/>
      <c r="F20" s="207"/>
      <c r="G20" s="253">
        <f>Д.П.!Q17</f>
        <v>3</v>
      </c>
      <c r="H20" s="210"/>
      <c r="I20" s="210"/>
      <c r="J20" s="45"/>
      <c r="K20" s="45"/>
      <c r="L20" s="95"/>
      <c r="M20" s="124">
        <f t="shared" si="2"/>
        <v>3</v>
      </c>
      <c r="N20" s="41">
        <f>Д.П.!R17</f>
        <v>264.57</v>
      </c>
      <c r="O20" s="130">
        <f t="shared" si="1"/>
        <v>793.71</v>
      </c>
      <c r="U20">
        <f t="shared" si="0"/>
        <v>0</v>
      </c>
    </row>
    <row r="21" spans="1:21">
      <c r="A21" s="129">
        <f t="shared" si="3"/>
        <v>10</v>
      </c>
      <c r="B21" s="301" t="str">
        <f>Д.П.!I18</f>
        <v xml:space="preserve">мясо </v>
      </c>
      <c r="C21" s="266"/>
      <c r="D21" s="266"/>
      <c r="E21" s="267"/>
      <c r="F21" s="207"/>
      <c r="G21" s="253">
        <v>3.55</v>
      </c>
      <c r="H21" s="210">
        <v>2.61</v>
      </c>
      <c r="I21" s="210">
        <v>0.5</v>
      </c>
      <c r="J21" s="45">
        <v>0.87</v>
      </c>
      <c r="K21" s="45"/>
      <c r="L21" s="95"/>
      <c r="M21" s="124">
        <f t="shared" si="2"/>
        <v>7.53</v>
      </c>
      <c r="N21" s="41">
        <f>Д.П.!R18</f>
        <v>500</v>
      </c>
      <c r="O21" s="130">
        <f t="shared" si="1"/>
        <v>3765</v>
      </c>
      <c r="U21">
        <f t="shared" si="0"/>
        <v>0</v>
      </c>
    </row>
    <row r="22" spans="1:21">
      <c r="A22" s="129">
        <f t="shared" si="3"/>
        <v>11</v>
      </c>
      <c r="B22" s="272" t="s">
        <v>78</v>
      </c>
      <c r="C22" s="266"/>
      <c r="D22" s="266"/>
      <c r="E22" s="267"/>
      <c r="F22" s="207"/>
      <c r="G22" s="253"/>
      <c r="H22" s="210">
        <v>0.18</v>
      </c>
      <c r="I22" s="210">
        <v>0.04</v>
      </c>
      <c r="J22" s="45">
        <v>0.1</v>
      </c>
      <c r="K22" s="45"/>
      <c r="L22" s="95"/>
      <c r="M22" s="124">
        <f t="shared" si="2"/>
        <v>0.32</v>
      </c>
      <c r="N22" s="41">
        <v>113</v>
      </c>
      <c r="O22" s="130">
        <f t="shared" si="1"/>
        <v>36.160000000000004</v>
      </c>
      <c r="U22">
        <f t="shared" si="0"/>
        <v>0</v>
      </c>
    </row>
    <row r="23" spans="1:21">
      <c r="A23" s="129">
        <f t="shared" si="3"/>
        <v>12</v>
      </c>
      <c r="B23" s="301" t="str">
        <f>Д.П.!I20</f>
        <v>соль</v>
      </c>
      <c r="C23" s="266"/>
      <c r="D23" s="266"/>
      <c r="E23" s="267"/>
      <c r="F23" s="207">
        <v>1</v>
      </c>
      <c r="G23" s="253">
        <f>Д.П.!Q20</f>
        <v>1</v>
      </c>
      <c r="H23" s="210"/>
      <c r="I23" s="210"/>
      <c r="J23" s="45"/>
      <c r="K23" s="45"/>
      <c r="L23" s="95"/>
      <c r="M23" s="124">
        <f t="shared" si="2"/>
        <v>2</v>
      </c>
      <c r="N23" s="41">
        <f>Д.П.!R20</f>
        <v>20</v>
      </c>
      <c r="O23" s="130">
        <f t="shared" si="1"/>
        <v>40</v>
      </c>
      <c r="U23">
        <f t="shared" si="0"/>
        <v>0</v>
      </c>
    </row>
    <row r="24" spans="1:21">
      <c r="A24" s="129">
        <f t="shared" si="3"/>
        <v>13</v>
      </c>
      <c r="B24" s="301" t="str">
        <f>Д.П.!I21</f>
        <v>зелень</v>
      </c>
      <c r="C24" s="266"/>
      <c r="D24" s="266"/>
      <c r="E24" s="267"/>
      <c r="F24" s="207"/>
      <c r="G24" s="253">
        <f>Д.П.!Q21</f>
        <v>0.1</v>
      </c>
      <c r="H24" s="210"/>
      <c r="I24" s="210"/>
      <c r="J24" s="45"/>
      <c r="K24" s="45"/>
      <c r="L24" s="95"/>
      <c r="M24" s="124">
        <f t="shared" si="2"/>
        <v>0.1</v>
      </c>
      <c r="N24" s="41">
        <f>Д.П.!R21</f>
        <v>290</v>
      </c>
      <c r="O24" s="130">
        <f t="shared" si="1"/>
        <v>29</v>
      </c>
      <c r="U24">
        <f t="shared" si="0"/>
        <v>0</v>
      </c>
    </row>
    <row r="25" spans="1:21">
      <c r="A25" s="129">
        <f t="shared" si="3"/>
        <v>14</v>
      </c>
      <c r="B25" s="301" t="str">
        <f>Д.П.!I22</f>
        <v>молоко сгущёное</v>
      </c>
      <c r="C25" s="266"/>
      <c r="D25" s="266"/>
      <c r="E25" s="267"/>
      <c r="F25" s="207"/>
      <c r="G25" s="253">
        <f>Д.П.!Q22</f>
        <v>0.8</v>
      </c>
      <c r="H25" s="210"/>
      <c r="I25" s="210"/>
      <c r="J25" s="45">
        <v>0.45</v>
      </c>
      <c r="K25" s="45"/>
      <c r="L25" s="95"/>
      <c r="M25" s="124">
        <f t="shared" si="2"/>
        <v>1.25</v>
      </c>
      <c r="N25" s="41">
        <f>Д.П.!R22</f>
        <v>348.65</v>
      </c>
      <c r="O25" s="130">
        <f t="shared" si="1"/>
        <v>435.8125</v>
      </c>
      <c r="U25">
        <f t="shared" si="0"/>
        <v>0</v>
      </c>
    </row>
    <row r="26" spans="1:21">
      <c r="A26" s="129">
        <f t="shared" si="3"/>
        <v>15</v>
      </c>
      <c r="B26" s="301" t="str">
        <f>Д.П.!I23</f>
        <v>яйцо столовое</v>
      </c>
      <c r="C26" s="266"/>
      <c r="D26" s="266"/>
      <c r="E26" s="267"/>
      <c r="F26" s="207">
        <v>22</v>
      </c>
      <c r="G26" s="253">
        <f>Д.П.!Q23</f>
        <v>17</v>
      </c>
      <c r="H26" s="210"/>
      <c r="I26" s="210"/>
      <c r="J26" s="45"/>
      <c r="K26" s="45"/>
      <c r="L26" s="95"/>
      <c r="M26" s="124">
        <f t="shared" si="2"/>
        <v>39</v>
      </c>
      <c r="N26" s="41">
        <f>Д.П.!R23</f>
        <v>7</v>
      </c>
      <c r="O26" s="130">
        <f t="shared" si="1"/>
        <v>273</v>
      </c>
      <c r="U26">
        <f t="shared" si="0"/>
        <v>0</v>
      </c>
    </row>
    <row r="27" spans="1:21">
      <c r="A27" s="129">
        <f t="shared" si="3"/>
        <v>16</v>
      </c>
      <c r="B27" s="301" t="str">
        <f>Д.П.!I24</f>
        <v>мука</v>
      </c>
      <c r="C27" s="266"/>
      <c r="D27" s="266"/>
      <c r="E27" s="267"/>
      <c r="F27" s="207">
        <v>1.61</v>
      </c>
      <c r="G27" s="253">
        <f>Д.П.!Q24</f>
        <v>3.8</v>
      </c>
      <c r="H27" s="210">
        <v>0.15</v>
      </c>
      <c r="I27" s="210">
        <v>7.0000000000000007E-2</v>
      </c>
      <c r="J27" s="45">
        <v>7.4999999999999997E-2</v>
      </c>
      <c r="K27" s="45"/>
      <c r="L27" s="95"/>
      <c r="M27" s="124">
        <f t="shared" si="2"/>
        <v>5.705000000000001</v>
      </c>
      <c r="N27" s="41">
        <f>Д.П.!R24</f>
        <v>39</v>
      </c>
      <c r="O27" s="130">
        <f t="shared" si="1"/>
        <v>222.49500000000003</v>
      </c>
      <c r="U27">
        <f t="shared" si="0"/>
        <v>0</v>
      </c>
    </row>
    <row r="28" spans="1:21">
      <c r="A28" s="129">
        <f t="shared" si="3"/>
        <v>17</v>
      </c>
      <c r="B28" s="301" t="str">
        <f>Д.П.!I25</f>
        <v>рыба</v>
      </c>
      <c r="C28" s="266"/>
      <c r="D28" s="266"/>
      <c r="E28" s="267"/>
      <c r="F28" s="207">
        <v>6</v>
      </c>
      <c r="G28" s="253">
        <f>Д.П.!Q25</f>
        <v>3</v>
      </c>
      <c r="H28" s="210"/>
      <c r="I28" s="210"/>
      <c r="J28" s="45"/>
      <c r="K28" s="45"/>
      <c r="L28" s="95"/>
      <c r="M28" s="124">
        <f t="shared" si="2"/>
        <v>9</v>
      </c>
      <c r="N28" s="41">
        <f>Д.П.!R25</f>
        <v>610</v>
      </c>
      <c r="O28" s="130">
        <f t="shared" si="1"/>
        <v>5490</v>
      </c>
      <c r="U28">
        <f t="shared" si="0"/>
        <v>0</v>
      </c>
    </row>
    <row r="29" spans="1:21">
      <c r="A29" s="129">
        <f t="shared" si="3"/>
        <v>18</v>
      </c>
      <c r="B29" s="272" t="s">
        <v>162</v>
      </c>
      <c r="C29" s="266"/>
      <c r="D29" s="266"/>
      <c r="E29" s="267"/>
      <c r="F29" s="251">
        <v>16</v>
      </c>
      <c r="G29" s="253"/>
      <c r="H29" s="253"/>
      <c r="I29" s="253"/>
      <c r="J29" s="45"/>
      <c r="K29" s="45"/>
      <c r="L29" s="95"/>
      <c r="M29" s="124">
        <f t="shared" si="2"/>
        <v>16</v>
      </c>
      <c r="N29" s="41">
        <v>478</v>
      </c>
      <c r="O29" s="130">
        <f t="shared" si="1"/>
        <v>7648</v>
      </c>
      <c r="U29">
        <f t="shared" si="0"/>
        <v>0</v>
      </c>
    </row>
    <row r="30" spans="1:21">
      <c r="A30" s="129">
        <f t="shared" si="3"/>
        <v>19</v>
      </c>
      <c r="B30" s="301" t="str">
        <f>Д.П.!I27</f>
        <v>масло сливочное</v>
      </c>
      <c r="C30" s="266"/>
      <c r="D30" s="266"/>
      <c r="E30" s="267"/>
      <c r="F30" s="207">
        <f>Б.П.!M21</f>
        <v>0.75700000000000001</v>
      </c>
      <c r="G30" s="253">
        <f>Д.П.!Q27</f>
        <v>0.5</v>
      </c>
      <c r="H30" s="210">
        <v>0.36</v>
      </c>
      <c r="I30" s="210">
        <v>7.0000000000000007E-2</v>
      </c>
      <c r="J30" s="45">
        <v>0.09</v>
      </c>
      <c r="K30" s="45"/>
      <c r="L30" s="95"/>
      <c r="M30" s="124">
        <f t="shared" si="2"/>
        <v>1.7770000000000001</v>
      </c>
      <c r="N30" s="41">
        <f>Д.П.!R27</f>
        <v>975.5</v>
      </c>
      <c r="O30" s="130">
        <f t="shared" si="1"/>
        <v>1733.4635000000001</v>
      </c>
    </row>
    <row r="31" spans="1:21">
      <c r="A31" s="129">
        <f t="shared" si="3"/>
        <v>20</v>
      </c>
      <c r="B31" s="301" t="str">
        <f>Д.П.!I28</f>
        <v>свекла</v>
      </c>
      <c r="C31" s="266"/>
      <c r="D31" s="266"/>
      <c r="E31" s="267"/>
      <c r="F31" s="207">
        <v>8.36</v>
      </c>
      <c r="G31" s="253">
        <f>Д.П.!Q28</f>
        <v>0</v>
      </c>
      <c r="H31" s="210"/>
      <c r="I31" s="210"/>
      <c r="J31" s="45"/>
      <c r="K31" s="45"/>
      <c r="L31" s="95"/>
      <c r="M31" s="124">
        <f t="shared" si="2"/>
        <v>8.36</v>
      </c>
      <c r="N31" s="41">
        <f>Д.П.!R28</f>
        <v>55</v>
      </c>
      <c r="O31" s="130">
        <f t="shared" si="1"/>
        <v>459.79999999999995</v>
      </c>
    </row>
    <row r="32" spans="1:21">
      <c r="A32" s="129">
        <f t="shared" si="3"/>
        <v>21</v>
      </c>
      <c r="B32" s="301" t="str">
        <f>Д.П.!I29</f>
        <v>дрожжи</v>
      </c>
      <c r="C32" s="266"/>
      <c r="D32" s="266"/>
      <c r="E32" s="267"/>
      <c r="F32" s="207"/>
      <c r="G32" s="253">
        <f>Д.П.!Q29</f>
        <v>0.1</v>
      </c>
      <c r="H32" s="210"/>
      <c r="I32" s="210"/>
      <c r="J32" s="45"/>
      <c r="K32" s="45"/>
      <c r="L32" s="95"/>
      <c r="M32" s="124">
        <f t="shared" si="2"/>
        <v>0.1</v>
      </c>
      <c r="N32" s="41">
        <f>Д.П.!R29</f>
        <v>158</v>
      </c>
      <c r="O32" s="130">
        <f t="shared" si="1"/>
        <v>15.8</v>
      </c>
    </row>
    <row r="33" spans="1:21">
      <c r="A33" s="129">
        <f t="shared" si="3"/>
        <v>22</v>
      </c>
      <c r="B33" s="272" t="s">
        <v>151</v>
      </c>
      <c r="C33" s="266"/>
      <c r="D33" s="266"/>
      <c r="E33" s="267"/>
      <c r="F33" s="207">
        <v>0.2</v>
      </c>
      <c r="G33" s="253">
        <f>Д.П.!Q30</f>
        <v>0</v>
      </c>
      <c r="H33" s="210"/>
      <c r="I33" s="210"/>
      <c r="J33" s="45"/>
      <c r="K33" s="45"/>
      <c r="L33" s="95"/>
      <c r="M33" s="124">
        <f t="shared" si="2"/>
        <v>0.2</v>
      </c>
      <c r="N33" s="41">
        <v>1300</v>
      </c>
      <c r="O33" s="130">
        <f t="shared" si="1"/>
        <v>260</v>
      </c>
    </row>
    <row r="34" spans="1:21">
      <c r="A34" s="129">
        <f t="shared" si="3"/>
        <v>23</v>
      </c>
      <c r="B34" s="301" t="str">
        <f>Д.П.!I31</f>
        <v>хлеб</v>
      </c>
      <c r="C34" s="266"/>
      <c r="D34" s="266"/>
      <c r="E34" s="267"/>
      <c r="F34" s="207">
        <v>3</v>
      </c>
      <c r="G34" s="253">
        <f>Д.П.!Q31</f>
        <v>3</v>
      </c>
      <c r="H34" s="210"/>
      <c r="I34" s="210"/>
      <c r="J34" s="45"/>
      <c r="K34" s="45"/>
      <c r="L34" s="95"/>
      <c r="M34" s="124">
        <f t="shared" si="2"/>
        <v>6</v>
      </c>
      <c r="N34" s="41">
        <f>Д.П.!R31</f>
        <v>78.33</v>
      </c>
      <c r="O34" s="130">
        <f t="shared" si="1"/>
        <v>469.98</v>
      </c>
    </row>
    <row r="35" spans="1:21">
      <c r="A35" s="129">
        <f t="shared" si="3"/>
        <v>24</v>
      </c>
      <c r="B35" s="272" t="s">
        <v>52</v>
      </c>
      <c r="C35" s="266"/>
      <c r="D35" s="266"/>
      <c r="E35" s="267"/>
      <c r="F35" s="251">
        <v>8.4</v>
      </c>
      <c r="G35" s="253"/>
      <c r="H35" s="253"/>
      <c r="I35" s="253"/>
      <c r="J35" s="45"/>
      <c r="K35" s="45"/>
      <c r="L35" s="95"/>
      <c r="M35" s="124">
        <f t="shared" si="2"/>
        <v>8.4</v>
      </c>
      <c r="N35" s="41">
        <v>62.86</v>
      </c>
      <c r="O35" s="130">
        <f t="shared" si="1"/>
        <v>528.024</v>
      </c>
    </row>
    <row r="36" spans="1:21">
      <c r="A36" s="129">
        <f t="shared" si="3"/>
        <v>25</v>
      </c>
      <c r="B36" s="301" t="str">
        <f>Д.П.!I32</f>
        <v>Выпечка</v>
      </c>
      <c r="C36" s="266"/>
      <c r="D36" s="266"/>
      <c r="E36" s="267"/>
      <c r="F36" s="207"/>
      <c r="G36" s="253">
        <f>Д.П.!Q32</f>
        <v>50</v>
      </c>
      <c r="H36" s="210"/>
      <c r="I36" s="210"/>
      <c r="J36" s="45"/>
      <c r="K36" s="45"/>
      <c r="L36" s="95"/>
      <c r="M36" s="124">
        <f t="shared" si="2"/>
        <v>50</v>
      </c>
      <c r="N36" s="41">
        <f>Д.П.!R32</f>
        <v>15</v>
      </c>
      <c r="O36" s="130">
        <f t="shared" si="1"/>
        <v>750</v>
      </c>
    </row>
    <row r="37" spans="1:21">
      <c r="A37" s="129">
        <f t="shared" si="3"/>
        <v>26</v>
      </c>
      <c r="B37" s="301" t="str">
        <f>Д.П.!I33</f>
        <v>Выпечка</v>
      </c>
      <c r="C37" s="266"/>
      <c r="D37" s="266"/>
      <c r="E37" s="267"/>
      <c r="F37" s="207"/>
      <c r="G37" s="253">
        <f>Д.П.!Q33</f>
        <v>40</v>
      </c>
      <c r="H37" s="210"/>
      <c r="I37" s="210"/>
      <c r="J37" s="45">
        <v>10</v>
      </c>
      <c r="K37" s="45"/>
      <c r="L37" s="95"/>
      <c r="M37" s="124">
        <f t="shared" si="2"/>
        <v>50</v>
      </c>
      <c r="N37" s="41">
        <f>Д.П.!R33</f>
        <v>20</v>
      </c>
      <c r="O37" s="130">
        <f t="shared" si="1"/>
        <v>1000</v>
      </c>
      <c r="U37">
        <f>SUM(U10:U36)</f>
        <v>0</v>
      </c>
    </row>
    <row r="38" spans="1:21">
      <c r="A38" s="129">
        <f t="shared" si="3"/>
        <v>27</v>
      </c>
      <c r="B38" s="272" t="s">
        <v>163</v>
      </c>
      <c r="C38" s="266"/>
      <c r="D38" s="266"/>
      <c r="E38" s="267"/>
      <c r="F38" s="207">
        <v>220</v>
      </c>
      <c r="G38" s="253">
        <f>Д.П.!Q34</f>
        <v>0</v>
      </c>
      <c r="H38" s="210">
        <v>30</v>
      </c>
      <c r="I38" s="210"/>
      <c r="J38" s="45"/>
      <c r="K38" s="45"/>
      <c r="L38" s="95"/>
      <c r="M38" s="124">
        <f t="shared" si="2"/>
        <v>250</v>
      </c>
      <c r="N38" s="41">
        <v>57.31</v>
      </c>
      <c r="O38" s="130">
        <f t="shared" si="1"/>
        <v>14327.5</v>
      </c>
    </row>
    <row r="39" spans="1:21">
      <c r="A39" s="129">
        <f t="shared" si="3"/>
        <v>28</v>
      </c>
      <c r="B39" s="272" t="s">
        <v>31</v>
      </c>
      <c r="C39" s="266"/>
      <c r="D39" s="266"/>
      <c r="E39" s="267"/>
      <c r="F39" s="207"/>
      <c r="G39" s="253">
        <v>0.6</v>
      </c>
      <c r="H39" s="210"/>
      <c r="I39" s="210"/>
      <c r="J39" s="45"/>
      <c r="K39" s="45"/>
      <c r="L39" s="95"/>
      <c r="M39" s="124">
        <f t="shared" si="2"/>
        <v>0.6</v>
      </c>
      <c r="N39" s="41">
        <v>507.42</v>
      </c>
      <c r="O39" s="130">
        <f t="shared" si="1"/>
        <v>304.452</v>
      </c>
    </row>
    <row r="40" spans="1:21">
      <c r="A40" s="129">
        <f t="shared" si="3"/>
        <v>29</v>
      </c>
      <c r="B40" s="272" t="s">
        <v>156</v>
      </c>
      <c r="C40" s="266"/>
      <c r="D40" s="266"/>
      <c r="E40" s="267"/>
      <c r="F40" s="207"/>
      <c r="G40" s="253">
        <f>Д.П.!Q36</f>
        <v>0</v>
      </c>
      <c r="H40" s="210">
        <v>0.75</v>
      </c>
      <c r="I40" s="210">
        <v>0.15</v>
      </c>
      <c r="J40" s="45">
        <v>0.25</v>
      </c>
      <c r="K40" s="45"/>
      <c r="L40" s="95"/>
      <c r="M40" s="124">
        <f t="shared" si="2"/>
        <v>1.1499999999999999</v>
      </c>
      <c r="N40" s="41">
        <v>230</v>
      </c>
      <c r="O40" s="130">
        <f t="shared" si="1"/>
        <v>264.5</v>
      </c>
    </row>
    <row r="41" spans="1:21">
      <c r="A41" s="129">
        <f t="shared" si="3"/>
        <v>30</v>
      </c>
      <c r="B41" s="301" t="str">
        <f>Д.П.!I37</f>
        <v>сахар</v>
      </c>
      <c r="C41" s="266"/>
      <c r="D41" s="266"/>
      <c r="E41" s="267"/>
      <c r="F41" s="207">
        <v>3.75</v>
      </c>
      <c r="G41" s="253">
        <f>Д.П.!Q37</f>
        <v>0.2</v>
      </c>
      <c r="H41" s="210">
        <v>0.75</v>
      </c>
      <c r="I41" s="210">
        <v>0.28000000000000003</v>
      </c>
      <c r="J41" s="45">
        <v>0.25</v>
      </c>
      <c r="K41" s="45"/>
      <c r="L41" s="95"/>
      <c r="M41" s="124">
        <f t="shared" si="2"/>
        <v>5.23</v>
      </c>
      <c r="N41" s="41">
        <f>Д.П.!R37</f>
        <v>75</v>
      </c>
      <c r="O41" s="130">
        <f t="shared" si="1"/>
        <v>392.25000000000006</v>
      </c>
    </row>
    <row r="42" spans="1:21">
      <c r="A42" s="129">
        <f t="shared" si="3"/>
        <v>31</v>
      </c>
      <c r="B42" s="272" t="s">
        <v>152</v>
      </c>
      <c r="C42" s="266"/>
      <c r="D42" s="266"/>
      <c r="E42" s="267"/>
      <c r="F42" s="207"/>
      <c r="G42" s="253">
        <f>Д.П.!Q38</f>
        <v>0</v>
      </c>
      <c r="H42" s="210">
        <v>2.1</v>
      </c>
      <c r="I42" s="210">
        <v>0.95</v>
      </c>
      <c r="J42" s="45">
        <v>0.7</v>
      </c>
      <c r="K42" s="45"/>
      <c r="L42" s="95"/>
      <c r="M42" s="124">
        <f t="shared" si="2"/>
        <v>3.75</v>
      </c>
      <c r="N42" s="41">
        <v>50.98</v>
      </c>
      <c r="O42" s="130">
        <f t="shared" si="1"/>
        <v>191.17499999999998</v>
      </c>
    </row>
    <row r="43" spans="1:21">
      <c r="A43" s="129">
        <f t="shared" si="3"/>
        <v>32</v>
      </c>
      <c r="B43" s="272" t="s">
        <v>146</v>
      </c>
      <c r="C43" s="266"/>
      <c r="D43" s="266"/>
      <c r="E43" s="267"/>
      <c r="F43" s="207"/>
      <c r="G43" s="253">
        <f>Д.П.!Q39</f>
        <v>0</v>
      </c>
      <c r="H43" s="210">
        <v>1.5</v>
      </c>
      <c r="I43" s="210">
        <v>0.42</v>
      </c>
      <c r="J43" s="45">
        <v>0.45</v>
      </c>
      <c r="K43" s="45"/>
      <c r="L43" s="95"/>
      <c r="M43" s="124">
        <f t="shared" si="2"/>
        <v>2.37</v>
      </c>
      <c r="N43" s="41">
        <v>185.88</v>
      </c>
      <c r="O43" s="130">
        <f t="shared" si="1"/>
        <v>440.53559999999999</v>
      </c>
    </row>
    <row r="44" spans="1:21">
      <c r="A44" s="129">
        <f t="shared" si="3"/>
        <v>33</v>
      </c>
      <c r="B44" s="272" t="s">
        <v>165</v>
      </c>
      <c r="C44" s="266"/>
      <c r="D44" s="266"/>
      <c r="E44" s="267"/>
      <c r="F44" s="256">
        <f>Б.П.!E41</f>
        <v>0</v>
      </c>
      <c r="G44" s="257"/>
      <c r="H44" s="257"/>
      <c r="I44" s="257"/>
      <c r="J44" s="45"/>
      <c r="K44" s="45"/>
      <c r="L44" s="95"/>
      <c r="M44" s="124">
        <f t="shared" si="2"/>
        <v>0</v>
      </c>
      <c r="N44" s="41">
        <f>Б.П.!F41</f>
        <v>0</v>
      </c>
      <c r="O44" s="130">
        <f t="shared" si="1"/>
        <v>0</v>
      </c>
      <c r="Q44" s="18"/>
    </row>
    <row r="45" spans="1:21">
      <c r="A45" s="129">
        <f t="shared" si="3"/>
        <v>34</v>
      </c>
      <c r="B45" s="272" t="s">
        <v>157</v>
      </c>
      <c r="C45" s="266"/>
      <c r="D45" s="266"/>
      <c r="E45" s="267"/>
      <c r="F45" s="207"/>
      <c r="G45" s="253">
        <f>Д.П.!Q40</f>
        <v>0</v>
      </c>
      <c r="H45" s="210"/>
      <c r="I45" s="71"/>
      <c r="J45" s="45">
        <v>0.1</v>
      </c>
      <c r="K45" s="45"/>
      <c r="L45" s="95"/>
      <c r="M45" s="124">
        <f t="shared" si="2"/>
        <v>0.1</v>
      </c>
      <c r="N45" s="41">
        <v>655.20000000000005</v>
      </c>
      <c r="O45" s="130">
        <f t="shared" si="1"/>
        <v>65.52000000000001</v>
      </c>
    </row>
    <row r="46" spans="1:21">
      <c r="A46" s="129"/>
      <c r="B46" s="273" t="str">
        <f>Д.П.!I46</f>
        <v>шеф повар:</v>
      </c>
      <c r="C46" s="268"/>
      <c r="D46" s="268"/>
      <c r="E46" s="269"/>
      <c r="F46" s="201"/>
      <c r="G46" s="202"/>
      <c r="H46" s="202"/>
      <c r="I46" s="202"/>
      <c r="J46" s="45"/>
      <c r="K46" s="45"/>
      <c r="L46" s="95"/>
      <c r="M46" s="124"/>
      <c r="N46" s="41"/>
      <c r="O46" s="130"/>
    </row>
    <row r="47" spans="1:21" ht="15.75" thickBot="1">
      <c r="B47" s="273"/>
      <c r="C47" s="268"/>
      <c r="D47" s="268"/>
      <c r="E47" s="269"/>
      <c r="F47" s="93"/>
      <c r="G47" s="93"/>
      <c r="H47" s="93"/>
      <c r="I47" s="93"/>
      <c r="J47" s="93"/>
      <c r="K47" s="93"/>
      <c r="L47" s="94"/>
      <c r="M47" s="72"/>
      <c r="N47" s="72"/>
      <c r="O47" s="180">
        <f>SUM(O12:O46)</f>
        <v>47404.9617</v>
      </c>
    </row>
    <row r="48" spans="1:21">
      <c r="K48" s="35"/>
      <c r="L48" s="35"/>
      <c r="M48" s="35"/>
      <c r="N48" s="35"/>
      <c r="O48" s="35"/>
    </row>
    <row r="50" spans="17:19">
      <c r="Q50" s="18"/>
    </row>
    <row r="51" spans="17:19">
      <c r="R51" s="18"/>
    </row>
    <row r="56" spans="17:19">
      <c r="S56" s="42"/>
    </row>
    <row r="57" spans="17:19">
      <c r="Q57" s="21"/>
      <c r="R57" s="18"/>
      <c r="S57" s="18"/>
    </row>
    <row r="58" spans="17:19">
      <c r="Q58" s="54">
        <v>0</v>
      </c>
    </row>
    <row r="59" spans="17:19">
      <c r="Q59" s="54">
        <f>ГПД!P34</f>
        <v>1355.8639999999998</v>
      </c>
      <c r="S59" s="18"/>
    </row>
    <row r="60" spans="17:19">
      <c r="Q60" s="54">
        <f>СВО!O28</f>
        <v>628.79900000000009</v>
      </c>
    </row>
    <row r="61" spans="17:19">
      <c r="Q61" s="54">
        <f>ОВЗ!N28</f>
        <v>2618.8572000000004</v>
      </c>
    </row>
    <row r="62" spans="17:19">
      <c r="Q62" s="54">
        <f>Б.П.!O33</f>
        <v>8469.1954999999998</v>
      </c>
    </row>
    <row r="63" spans="17:19" ht="15.75" thickBot="1">
      <c r="Q63" s="78">
        <f>Д.П.!S39</f>
        <v>8696.7459999999992</v>
      </c>
      <c r="R63" s="18"/>
    </row>
    <row r="64" spans="17:19">
      <c r="Q64" s="76">
        <f>SUM(Q56:Q63)</f>
        <v>21769.4617</v>
      </c>
      <c r="R64">
        <f>O47-Q64</f>
        <v>25635.5</v>
      </c>
    </row>
    <row r="69" spans="17:18">
      <c r="Q69" s="18"/>
    </row>
    <row r="74" spans="17:18">
      <c r="R74" s="18"/>
    </row>
  </sheetData>
  <mergeCells count="45">
    <mergeCell ref="B13:E13"/>
    <mergeCell ref="B41:E41"/>
    <mergeCell ref="B42:E42"/>
    <mergeCell ref="B16:E16"/>
    <mergeCell ref="B17:E17"/>
    <mergeCell ref="B15:E15"/>
    <mergeCell ref="B22:E22"/>
    <mergeCell ref="B38:E38"/>
    <mergeCell ref="B24:E24"/>
    <mergeCell ref="B27:E27"/>
    <mergeCell ref="B29:E29"/>
    <mergeCell ref="B31:E31"/>
    <mergeCell ref="B21:E21"/>
    <mergeCell ref="B14:E14"/>
    <mergeCell ref="B19:E19"/>
    <mergeCell ref="B18:E18"/>
    <mergeCell ref="B20:E20"/>
    <mergeCell ref="B30:E30"/>
    <mergeCell ref="B33:E33"/>
    <mergeCell ref="B23:E23"/>
    <mergeCell ref="B11:E11"/>
    <mergeCell ref="B12:E12"/>
    <mergeCell ref="B10:E10"/>
    <mergeCell ref="A1:H5"/>
    <mergeCell ref="F6:I6"/>
    <mergeCell ref="I1:O2"/>
    <mergeCell ref="I3:O3"/>
    <mergeCell ref="I4:O5"/>
    <mergeCell ref="E7:K7"/>
    <mergeCell ref="B9:E9"/>
    <mergeCell ref="B47:E47"/>
    <mergeCell ref="B28:E28"/>
    <mergeCell ref="B32:E32"/>
    <mergeCell ref="B25:E25"/>
    <mergeCell ref="B46:E46"/>
    <mergeCell ref="B43:E43"/>
    <mergeCell ref="B45:E45"/>
    <mergeCell ref="B39:E39"/>
    <mergeCell ref="B34:E34"/>
    <mergeCell ref="B26:E26"/>
    <mergeCell ref="B37:E37"/>
    <mergeCell ref="B36:E36"/>
    <mergeCell ref="B44:E44"/>
    <mergeCell ref="B40:E40"/>
    <mergeCell ref="B35:E35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300" r:id="rId1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tabSelected="1" workbookViewId="0">
      <selection sqref="A1:N38"/>
    </sheetView>
  </sheetViews>
  <sheetFormatPr defaultRowHeight="15"/>
  <cols>
    <col min="3" max="3" width="18.7109375" customWidth="1"/>
    <col min="4" max="4" width="11.28515625" customWidth="1"/>
    <col min="5" max="5" width="11.7109375" customWidth="1"/>
    <col min="6" max="7" width="12.5703125" customWidth="1"/>
    <col min="8" max="8" width="0.140625" customWidth="1"/>
    <col min="11" max="11" width="16.7109375" customWidth="1"/>
    <col min="12" max="12" width="14.7109375" customWidth="1"/>
    <col min="13" max="13" width="15.85546875" customWidth="1"/>
    <col min="14" max="14" width="17.42578125" customWidth="1"/>
    <col min="15" max="15" width="12.5703125" bestFit="1" customWidth="1"/>
  </cols>
  <sheetData>
    <row r="1" spans="1:16" ht="15" customHeight="1">
      <c r="A1" s="425" t="s">
        <v>32</v>
      </c>
      <c r="B1" s="426"/>
      <c r="C1" s="426"/>
      <c r="D1" s="426"/>
      <c r="E1" s="426"/>
      <c r="F1" s="426"/>
      <c r="G1" s="426"/>
      <c r="H1" s="426"/>
      <c r="I1" s="338" t="str">
        <f>Б.П.!I1</f>
        <v>Утверждаю: 04 декабря  2025г</v>
      </c>
      <c r="J1" s="339"/>
      <c r="K1" s="339"/>
      <c r="L1" s="339"/>
      <c r="M1" s="339"/>
      <c r="N1" s="328"/>
      <c r="O1" s="110"/>
      <c r="P1" s="111"/>
    </row>
    <row r="2" spans="1:16" ht="15" customHeight="1" thickBot="1">
      <c r="A2" s="427"/>
      <c r="B2" s="428"/>
      <c r="C2" s="428"/>
      <c r="D2" s="428"/>
      <c r="E2" s="428"/>
      <c r="F2" s="428"/>
      <c r="G2" s="428"/>
      <c r="H2" s="428"/>
      <c r="I2" s="340"/>
      <c r="J2" s="281"/>
      <c r="K2" s="281"/>
      <c r="L2" s="281"/>
      <c r="M2" s="281"/>
      <c r="N2" s="329"/>
      <c r="O2" s="110"/>
      <c r="P2" s="111"/>
    </row>
    <row r="3" spans="1:16" ht="26.25" customHeight="1">
      <c r="A3" s="425" t="s">
        <v>33</v>
      </c>
      <c r="B3" s="426"/>
      <c r="C3" s="426"/>
      <c r="D3" s="426"/>
      <c r="E3" s="426"/>
      <c r="F3" s="426"/>
      <c r="G3" s="426"/>
      <c r="H3" s="426"/>
      <c r="I3" s="408" t="s">
        <v>111</v>
      </c>
      <c r="J3" s="320"/>
      <c r="K3" s="320"/>
      <c r="L3" s="320"/>
      <c r="M3" s="320"/>
      <c r="N3" s="409"/>
      <c r="O3" s="82"/>
      <c r="P3" s="82"/>
    </row>
    <row r="4" spans="1:16" ht="11.25" customHeight="1">
      <c r="A4" s="429"/>
      <c r="B4" s="430"/>
      <c r="C4" s="430"/>
      <c r="D4" s="430"/>
      <c r="E4" s="430"/>
      <c r="F4" s="430"/>
      <c r="G4" s="430"/>
      <c r="H4" s="430"/>
      <c r="I4" s="410"/>
      <c r="J4" s="411"/>
      <c r="K4" s="411"/>
      <c r="L4" s="411"/>
      <c r="M4" s="411"/>
      <c r="N4" s="412"/>
      <c r="O4" s="82"/>
      <c r="P4" s="82"/>
    </row>
    <row r="5" spans="1:16" ht="24.75" customHeight="1">
      <c r="A5" s="401" t="s">
        <v>35</v>
      </c>
      <c r="B5" s="402"/>
      <c r="C5" s="402"/>
      <c r="D5" s="402"/>
      <c r="E5" s="402"/>
      <c r="F5" s="402"/>
      <c r="G5" s="402"/>
      <c r="H5" s="431"/>
      <c r="I5" s="413" t="s">
        <v>34</v>
      </c>
      <c r="J5" s="414"/>
      <c r="K5" s="414"/>
      <c r="L5" s="414"/>
      <c r="M5" s="414"/>
      <c r="N5" s="415"/>
      <c r="O5" s="82"/>
      <c r="P5" s="82"/>
    </row>
    <row r="6" spans="1:16" ht="20.25" customHeight="1">
      <c r="A6" s="432" t="s">
        <v>79</v>
      </c>
      <c r="B6" s="433"/>
      <c r="C6" s="433"/>
      <c r="D6" s="433"/>
      <c r="E6" s="433"/>
      <c r="F6" s="433"/>
      <c r="G6" s="433"/>
      <c r="H6" s="434"/>
      <c r="I6" s="416"/>
      <c r="J6" s="417"/>
      <c r="K6" s="417"/>
      <c r="L6" s="417"/>
      <c r="M6" s="417"/>
      <c r="N6" s="418"/>
      <c r="O6" s="82"/>
      <c r="P6" s="82"/>
    </row>
    <row r="7" spans="1:16" ht="15" customHeight="1" thickBot="1">
      <c r="A7" s="427" t="s">
        <v>135</v>
      </c>
      <c r="B7" s="428"/>
      <c r="C7" s="428"/>
      <c r="D7" s="428"/>
      <c r="E7" s="428"/>
      <c r="F7" s="428"/>
      <c r="G7" s="428"/>
      <c r="H7" s="428"/>
      <c r="I7" s="419"/>
      <c r="J7" s="420"/>
      <c r="K7" s="420"/>
      <c r="L7" s="420"/>
      <c r="M7" s="420"/>
      <c r="N7" s="421"/>
      <c r="O7" s="82"/>
      <c r="P7" s="82"/>
    </row>
    <row r="8" spans="1:16" ht="17.100000000000001" customHeight="1" thickBot="1">
      <c r="A8" s="435" t="s">
        <v>36</v>
      </c>
      <c r="B8" s="436"/>
      <c r="C8" s="436"/>
      <c r="D8" s="53" t="s">
        <v>40</v>
      </c>
      <c r="E8" s="53" t="s">
        <v>37</v>
      </c>
      <c r="F8" s="53" t="s">
        <v>38</v>
      </c>
      <c r="G8" s="437" t="s">
        <v>39</v>
      </c>
      <c r="H8" s="90" t="s">
        <v>39</v>
      </c>
      <c r="I8" s="403" t="s">
        <v>36</v>
      </c>
      <c r="J8" s="404"/>
      <c r="K8" s="404"/>
      <c r="L8" s="91" t="s">
        <v>37</v>
      </c>
      <c r="M8" s="91" t="s">
        <v>38</v>
      </c>
      <c r="N8" s="112" t="s">
        <v>39</v>
      </c>
      <c r="O8" s="82"/>
      <c r="P8" s="82"/>
    </row>
    <row r="9" spans="1:16" ht="17.100000000000001" customHeight="1">
      <c r="A9" s="422" t="s">
        <v>65</v>
      </c>
      <c r="B9" s="423"/>
      <c r="C9" s="423"/>
      <c r="D9" s="51"/>
      <c r="E9" s="58">
        <v>30</v>
      </c>
      <c r="F9" s="51"/>
      <c r="G9" s="438"/>
      <c r="H9" s="162"/>
      <c r="I9" s="400" t="str">
        <f>A10</f>
        <v>творожная масса</v>
      </c>
      <c r="J9" s="365"/>
      <c r="K9" s="365"/>
      <c r="L9" s="75">
        <f>E10</f>
        <v>30</v>
      </c>
      <c r="M9" s="163">
        <f>F10</f>
        <v>0</v>
      </c>
      <c r="N9" s="164">
        <f>L9*M9</f>
        <v>0</v>
      </c>
      <c r="O9" s="82"/>
      <c r="P9" s="82"/>
    </row>
    <row r="10" spans="1:16" ht="17.100000000000001" customHeight="1">
      <c r="A10" s="441" t="s">
        <v>163</v>
      </c>
      <c r="B10" s="319"/>
      <c r="C10" s="319"/>
      <c r="D10" s="69">
        <f>E10/E9</f>
        <v>1</v>
      </c>
      <c r="E10" s="45">
        <v>30</v>
      </c>
      <c r="F10" s="45">
        <f>Б.П.!F44</f>
        <v>0</v>
      </c>
      <c r="G10" s="165">
        <f>E10*F10</f>
        <v>0</v>
      </c>
      <c r="H10" s="166"/>
      <c r="I10" s="400" t="str">
        <f>A11</f>
        <v>конфеты</v>
      </c>
      <c r="J10" s="365"/>
      <c r="K10" s="365"/>
      <c r="L10" s="75">
        <f>E11</f>
        <v>0</v>
      </c>
      <c r="M10" s="163">
        <f>F11</f>
        <v>431.07</v>
      </c>
      <c r="N10" s="167">
        <f>L10*M10</f>
        <v>0</v>
      </c>
      <c r="O10" s="82"/>
      <c r="P10" s="82"/>
    </row>
    <row r="11" spans="1:16" ht="17.100000000000001" customHeight="1">
      <c r="A11" s="441" t="s">
        <v>144</v>
      </c>
      <c r="B11" s="319"/>
      <c r="C11" s="319"/>
      <c r="D11" s="199">
        <f>E11/E9</f>
        <v>0</v>
      </c>
      <c r="E11" s="45">
        <v>0</v>
      </c>
      <c r="F11" s="45">
        <v>431.07</v>
      </c>
      <c r="G11" s="165">
        <f>E11*F11</f>
        <v>0</v>
      </c>
      <c r="H11" s="168"/>
      <c r="I11" s="400" t="str">
        <f>A14</f>
        <v>картофель</v>
      </c>
      <c r="J11" s="365"/>
      <c r="K11" s="365"/>
      <c r="L11" s="75">
        <f>E14</f>
        <v>3</v>
      </c>
      <c r="M11" s="163">
        <f>F14</f>
        <v>30</v>
      </c>
      <c r="N11" s="167">
        <f t="shared" ref="N11:N24" si="0">L11*M11</f>
        <v>90</v>
      </c>
      <c r="O11" s="82"/>
      <c r="P11" s="82"/>
    </row>
    <row r="12" spans="1:16" ht="17.100000000000001" customHeight="1">
      <c r="A12" s="424" t="s">
        <v>66</v>
      </c>
      <c r="B12" s="319"/>
      <c r="C12" s="319"/>
      <c r="D12" s="45"/>
      <c r="E12" s="45"/>
      <c r="F12" s="45"/>
      <c r="G12" s="165">
        <f t="shared" ref="G12:G38" si="1">E12*F12</f>
        <v>0</v>
      </c>
      <c r="H12" s="166"/>
      <c r="I12" s="400" t="str">
        <f t="shared" ref="I12:I16" si="2">A15</f>
        <v>крупа перловая</v>
      </c>
      <c r="J12" s="365"/>
      <c r="K12" s="365"/>
      <c r="L12" s="75">
        <f>E15</f>
        <v>0.15</v>
      </c>
      <c r="M12" s="163">
        <f t="shared" ref="M12:M16" si="3">F15</f>
        <v>29</v>
      </c>
      <c r="N12" s="167">
        <f t="shared" si="0"/>
        <v>4.3499999999999996</v>
      </c>
      <c r="O12" s="82"/>
      <c r="P12" s="82"/>
    </row>
    <row r="13" spans="1:16" ht="17.100000000000001" customHeight="1">
      <c r="A13" s="444" t="s">
        <v>73</v>
      </c>
      <c r="B13" s="323"/>
      <c r="C13" s="323"/>
      <c r="D13" s="45" t="s">
        <v>43</v>
      </c>
      <c r="E13" s="45"/>
      <c r="F13" s="52" t="s">
        <v>74</v>
      </c>
      <c r="G13" s="165"/>
      <c r="H13" s="166" t="s">
        <v>50</v>
      </c>
      <c r="I13" s="400" t="str">
        <f t="shared" si="2"/>
        <v>морковь</v>
      </c>
      <c r="J13" s="365"/>
      <c r="K13" s="365"/>
      <c r="L13" s="75">
        <f>E16</f>
        <v>0.4</v>
      </c>
      <c r="M13" s="163">
        <f t="shared" si="3"/>
        <v>65</v>
      </c>
      <c r="N13" s="167">
        <f t="shared" si="0"/>
        <v>26</v>
      </c>
      <c r="O13" s="82"/>
      <c r="P13" s="82"/>
    </row>
    <row r="14" spans="1:16" ht="17.100000000000001" customHeight="1">
      <c r="A14" s="400" t="s">
        <v>18</v>
      </c>
      <c r="B14" s="365"/>
      <c r="C14" s="365"/>
      <c r="D14" s="45">
        <v>0.1</v>
      </c>
      <c r="E14" s="45">
        <v>3</v>
      </c>
      <c r="F14" s="45">
        <v>30</v>
      </c>
      <c r="G14" s="165">
        <f t="shared" si="1"/>
        <v>90</v>
      </c>
      <c r="H14" s="166"/>
      <c r="I14" s="400" t="str">
        <f t="shared" si="2"/>
        <v>лук репчатый</v>
      </c>
      <c r="J14" s="365"/>
      <c r="K14" s="365"/>
      <c r="L14" s="75">
        <f>E17+E26</f>
        <v>0.53</v>
      </c>
      <c r="M14" s="163">
        <f t="shared" si="3"/>
        <v>55</v>
      </c>
      <c r="N14" s="167">
        <f t="shared" si="0"/>
        <v>29.150000000000002</v>
      </c>
      <c r="O14" s="82"/>
      <c r="P14" s="82"/>
    </row>
    <row r="15" spans="1:16" ht="17.100000000000001" customHeight="1">
      <c r="A15" s="445" t="s">
        <v>75</v>
      </c>
      <c r="B15" s="446"/>
      <c r="C15" s="446"/>
      <c r="D15" s="47">
        <v>0.05</v>
      </c>
      <c r="E15" s="47">
        <v>0.15</v>
      </c>
      <c r="F15" s="47">
        <f>'[1]ноябрь 2025г'!$BJ$52</f>
        <v>29</v>
      </c>
      <c r="G15" s="169">
        <f t="shared" si="1"/>
        <v>4.3499999999999996</v>
      </c>
      <c r="H15" s="166"/>
      <c r="I15" s="400" t="str">
        <f t="shared" si="2"/>
        <v>масло растительное</v>
      </c>
      <c r="J15" s="365"/>
      <c r="K15" s="365"/>
      <c r="L15" s="75">
        <f>E18+E27+E31</f>
        <v>0.44</v>
      </c>
      <c r="M15" s="163">
        <f t="shared" si="3"/>
        <v>162.18</v>
      </c>
      <c r="N15" s="167">
        <f t="shared" si="0"/>
        <v>71.359200000000001</v>
      </c>
      <c r="O15" s="82"/>
      <c r="P15" s="82"/>
    </row>
    <row r="16" spans="1:16" ht="17.100000000000001" customHeight="1">
      <c r="A16" s="422" t="s">
        <v>46</v>
      </c>
      <c r="B16" s="423"/>
      <c r="C16" s="423"/>
      <c r="D16" s="51">
        <v>1.2500000000000001E-2</v>
      </c>
      <c r="E16" s="58">
        <v>0.4</v>
      </c>
      <c r="F16" s="51">
        <v>65</v>
      </c>
      <c r="G16" s="170">
        <f t="shared" si="1"/>
        <v>26</v>
      </c>
      <c r="H16" s="166"/>
      <c r="I16" s="171" t="str">
        <f t="shared" si="2"/>
        <v>огурцы консервированные</v>
      </c>
      <c r="J16" s="157"/>
      <c r="K16" s="157"/>
      <c r="L16" s="75">
        <f t="shared" ref="L16" si="4">E19</f>
        <v>0.22</v>
      </c>
      <c r="M16" s="163">
        <f t="shared" si="3"/>
        <v>400</v>
      </c>
      <c r="N16" s="167">
        <f t="shared" si="0"/>
        <v>88</v>
      </c>
      <c r="O16" s="82"/>
      <c r="P16" s="82"/>
    </row>
    <row r="17" spans="1:16" ht="17.100000000000001" customHeight="1">
      <c r="A17" s="424" t="s">
        <v>44</v>
      </c>
      <c r="B17" s="319"/>
      <c r="C17" s="319"/>
      <c r="D17" s="45">
        <v>6.0000000000000001E-3</v>
      </c>
      <c r="E17" s="45">
        <v>0.18</v>
      </c>
      <c r="F17" s="45">
        <v>55</v>
      </c>
      <c r="G17" s="165">
        <f t="shared" si="1"/>
        <v>9.9</v>
      </c>
      <c r="H17" s="166"/>
      <c r="I17" s="406" t="str">
        <f>A20</f>
        <v>томат паста</v>
      </c>
      <c r="J17" s="356"/>
      <c r="K17" s="407"/>
      <c r="L17" s="75">
        <f>E20</f>
        <v>0.05</v>
      </c>
      <c r="M17" s="163">
        <f>F20</f>
        <v>260</v>
      </c>
      <c r="N17" s="167">
        <f t="shared" si="0"/>
        <v>13</v>
      </c>
      <c r="O17" s="82"/>
      <c r="P17" s="82"/>
    </row>
    <row r="18" spans="1:16" ht="17.100000000000001" customHeight="1">
      <c r="A18" s="424" t="s">
        <v>19</v>
      </c>
      <c r="B18" s="319"/>
      <c r="C18" s="319"/>
      <c r="D18" s="45">
        <v>4.0000000000000001E-3</v>
      </c>
      <c r="E18" s="45">
        <v>0.12</v>
      </c>
      <c r="F18" s="45">
        <f>Д.П.!G14</f>
        <v>162.18</v>
      </c>
      <c r="G18" s="165">
        <f t="shared" si="1"/>
        <v>19.461600000000001</v>
      </c>
      <c r="H18" s="166"/>
      <c r="I18" s="406" t="str">
        <f>A21</f>
        <v>мясо говядина</v>
      </c>
      <c r="J18" s="356"/>
      <c r="K18" s="407"/>
      <c r="L18" s="75">
        <f>E21+E23</f>
        <v>2.6100000000000003</v>
      </c>
      <c r="M18" s="163">
        <f>F21</f>
        <v>500</v>
      </c>
      <c r="N18" s="167">
        <f t="shared" si="0"/>
        <v>1305.0000000000002</v>
      </c>
      <c r="O18" s="83"/>
      <c r="P18" s="82"/>
    </row>
    <row r="19" spans="1:16" ht="17.100000000000001" customHeight="1">
      <c r="A19" s="424" t="s">
        <v>76</v>
      </c>
      <c r="B19" s="319"/>
      <c r="C19" s="319"/>
      <c r="D19" s="45">
        <v>1.9E-2</v>
      </c>
      <c r="E19" s="45">
        <v>0.22</v>
      </c>
      <c r="F19" s="45">
        <f>Д.П.!G16</f>
        <v>400</v>
      </c>
      <c r="G19" s="165">
        <f t="shared" si="1"/>
        <v>88</v>
      </c>
      <c r="H19" s="166"/>
      <c r="I19" s="400" t="str">
        <f>A24</f>
        <v>крупа рис</v>
      </c>
      <c r="J19" s="365"/>
      <c r="K19" s="365"/>
      <c r="L19" s="75">
        <f>E24</f>
        <v>0.18</v>
      </c>
      <c r="M19" s="163">
        <f>F24</f>
        <v>113</v>
      </c>
      <c r="N19" s="167">
        <f t="shared" si="0"/>
        <v>20.34</v>
      </c>
      <c r="O19" s="82"/>
      <c r="P19" s="82"/>
    </row>
    <row r="20" spans="1:16" ht="17.100000000000001" customHeight="1">
      <c r="A20" s="159" t="s">
        <v>45</v>
      </c>
      <c r="B20" s="158"/>
      <c r="C20" s="158"/>
      <c r="D20" s="45">
        <v>5.0000000000000001E-3</v>
      </c>
      <c r="E20" s="45">
        <v>0.05</v>
      </c>
      <c r="F20" s="45">
        <v>260</v>
      </c>
      <c r="G20" s="165">
        <f t="shared" si="1"/>
        <v>13</v>
      </c>
      <c r="H20" s="166"/>
      <c r="I20" s="400" t="str">
        <f>A25</f>
        <v>мука</v>
      </c>
      <c r="J20" s="365"/>
      <c r="K20" s="365"/>
      <c r="L20" s="75">
        <f>E25</f>
        <v>0.15</v>
      </c>
      <c r="M20" s="163">
        <f>F25</f>
        <v>39</v>
      </c>
      <c r="N20" s="167">
        <f t="shared" si="0"/>
        <v>5.85</v>
      </c>
      <c r="O20" s="82"/>
      <c r="P20" s="82"/>
    </row>
    <row r="21" spans="1:16" ht="17.100000000000001" customHeight="1">
      <c r="A21" s="400" t="s">
        <v>47</v>
      </c>
      <c r="B21" s="365"/>
      <c r="C21" s="365"/>
      <c r="D21" s="45">
        <v>2.7E-2</v>
      </c>
      <c r="E21" s="45">
        <v>0.81</v>
      </c>
      <c r="F21" s="45">
        <v>500</v>
      </c>
      <c r="G21" s="165">
        <f t="shared" si="1"/>
        <v>405</v>
      </c>
      <c r="H21" s="166"/>
      <c r="I21" s="400" t="str">
        <f>A28</f>
        <v>масло сливочное</v>
      </c>
      <c r="J21" s="365"/>
      <c r="K21" s="365"/>
      <c r="L21" s="75">
        <f>E28</f>
        <v>0.36</v>
      </c>
      <c r="M21" s="163">
        <f>F28</f>
        <v>975.5</v>
      </c>
      <c r="N21" s="167">
        <f t="shared" si="0"/>
        <v>351.18</v>
      </c>
      <c r="O21" s="82"/>
      <c r="P21" s="82"/>
    </row>
    <row r="22" spans="1:16" ht="17.100000000000001" customHeight="1">
      <c r="A22" s="422" t="s">
        <v>96</v>
      </c>
      <c r="B22" s="423"/>
      <c r="C22" s="423"/>
      <c r="D22" s="51" t="s">
        <v>68</v>
      </c>
      <c r="E22" s="58"/>
      <c r="F22" s="51" t="s">
        <v>99</v>
      </c>
      <c r="G22" s="172"/>
      <c r="H22" s="166"/>
      <c r="I22" s="400" t="str">
        <f>A37</f>
        <v>компотная смесь</v>
      </c>
      <c r="J22" s="365"/>
      <c r="K22" s="365"/>
      <c r="L22" s="75">
        <f>E37</f>
        <v>0.75</v>
      </c>
      <c r="M22" s="163">
        <f t="shared" ref="M22" si="5">F37</f>
        <v>230</v>
      </c>
      <c r="N22" s="164">
        <f t="shared" si="0"/>
        <v>172.5</v>
      </c>
      <c r="O22" s="82"/>
      <c r="P22" s="82"/>
    </row>
    <row r="23" spans="1:16" ht="17.100000000000001" customHeight="1">
      <c r="A23" s="424" t="s">
        <v>47</v>
      </c>
      <c r="B23" s="319"/>
      <c r="C23" s="319"/>
      <c r="D23" s="45" t="s">
        <v>100</v>
      </c>
      <c r="E23" s="45">
        <v>1.8</v>
      </c>
      <c r="F23" s="45">
        <v>500</v>
      </c>
      <c r="G23" s="165">
        <f t="shared" si="1"/>
        <v>900</v>
      </c>
      <c r="H23" s="166"/>
      <c r="I23" s="400" t="str">
        <f>A38</f>
        <v>сахар</v>
      </c>
      <c r="J23" s="365"/>
      <c r="K23" s="365"/>
      <c r="L23" s="75">
        <f>E38</f>
        <v>0.75</v>
      </c>
      <c r="M23" s="163">
        <f>F38</f>
        <v>75</v>
      </c>
      <c r="N23" s="167">
        <f t="shared" si="0"/>
        <v>56.25</v>
      </c>
      <c r="O23" s="82"/>
      <c r="P23" s="82"/>
    </row>
    <row r="24" spans="1:16" ht="17.100000000000001" customHeight="1">
      <c r="A24" s="424" t="s">
        <v>78</v>
      </c>
      <c r="B24" s="319"/>
      <c r="C24" s="319"/>
      <c r="D24" s="45">
        <v>6</v>
      </c>
      <c r="E24" s="45">
        <v>0.18</v>
      </c>
      <c r="F24" s="45">
        <v>113</v>
      </c>
      <c r="G24" s="165">
        <f t="shared" si="1"/>
        <v>20.34</v>
      </c>
      <c r="H24" s="166"/>
      <c r="I24" s="400" t="str">
        <f>A30</f>
        <v>макароны.</v>
      </c>
      <c r="J24" s="365"/>
      <c r="K24" s="365"/>
      <c r="L24" s="75">
        <f>E30</f>
        <v>2.1</v>
      </c>
      <c r="M24" s="163">
        <f t="shared" ref="M24" si="6">F30</f>
        <v>50.98</v>
      </c>
      <c r="N24" s="167">
        <f t="shared" si="0"/>
        <v>107.05799999999999</v>
      </c>
      <c r="O24" s="82"/>
      <c r="P24" s="82"/>
    </row>
    <row r="25" spans="1:16" ht="17.100000000000001" customHeight="1">
      <c r="A25" s="424" t="s">
        <v>23</v>
      </c>
      <c r="B25" s="319"/>
      <c r="C25" s="319"/>
      <c r="D25" s="45">
        <v>5</v>
      </c>
      <c r="E25" s="45">
        <v>0.15</v>
      </c>
      <c r="F25" s="45">
        <f>Д.П.!G27</f>
        <v>39</v>
      </c>
      <c r="G25" s="165">
        <f t="shared" si="1"/>
        <v>5.85</v>
      </c>
      <c r="H25" s="166"/>
      <c r="I25" s="406" t="str">
        <f>A34</f>
        <v>Зелёный горошек</v>
      </c>
      <c r="J25" s="356"/>
      <c r="K25" s="407"/>
      <c r="L25" s="75">
        <f>E34</f>
        <v>1.5</v>
      </c>
      <c r="M25" s="183">
        <f>F34</f>
        <v>185.88</v>
      </c>
      <c r="N25" s="167">
        <f t="shared" ref="N25" si="7">L25*M25</f>
        <v>278.82</v>
      </c>
      <c r="O25" s="82"/>
      <c r="P25" s="82"/>
    </row>
    <row r="26" spans="1:16" ht="17.100000000000001" customHeight="1">
      <c r="A26" s="400" t="s">
        <v>44</v>
      </c>
      <c r="B26" s="365"/>
      <c r="C26" s="365"/>
      <c r="D26" s="45">
        <v>1.4999999999999999E-2</v>
      </c>
      <c r="E26" s="45">
        <v>0.35</v>
      </c>
      <c r="F26" s="45">
        <v>55</v>
      </c>
      <c r="G26" s="165">
        <f t="shared" si="1"/>
        <v>19.25</v>
      </c>
      <c r="H26" s="166"/>
      <c r="I26" s="401"/>
      <c r="J26" s="402"/>
      <c r="K26" s="402"/>
      <c r="L26" s="75"/>
      <c r="M26" s="75"/>
      <c r="N26" s="167"/>
      <c r="O26" s="82"/>
      <c r="P26" s="82"/>
    </row>
    <row r="27" spans="1:16" ht="17.100000000000001" customHeight="1">
      <c r="A27" s="400" t="s">
        <v>19</v>
      </c>
      <c r="B27" s="365"/>
      <c r="C27" s="365"/>
      <c r="D27" s="45">
        <v>4</v>
      </c>
      <c r="E27" s="45">
        <v>0.12</v>
      </c>
      <c r="F27" s="45">
        <f>F18</f>
        <v>162.18</v>
      </c>
      <c r="G27" s="165">
        <f t="shared" si="1"/>
        <v>19.461600000000001</v>
      </c>
      <c r="H27" s="166"/>
      <c r="I27" s="401"/>
      <c r="J27" s="402"/>
      <c r="K27" s="402"/>
      <c r="L27" s="75"/>
      <c r="M27" s="75"/>
      <c r="N27" s="167"/>
      <c r="O27" s="83"/>
      <c r="P27" s="82"/>
    </row>
    <row r="28" spans="1:16" ht="17.100000000000001" customHeight="1">
      <c r="A28" s="400" t="s">
        <v>17</v>
      </c>
      <c r="B28" s="365"/>
      <c r="C28" s="365"/>
      <c r="D28" s="45">
        <v>6</v>
      </c>
      <c r="E28" s="45">
        <v>0.36</v>
      </c>
      <c r="F28" s="45">
        <v>975.5</v>
      </c>
      <c r="G28" s="165">
        <f t="shared" si="1"/>
        <v>351.18</v>
      </c>
      <c r="H28" s="166" t="e">
        <f>#REF!*#REF!</f>
        <v>#REF!</v>
      </c>
      <c r="I28" s="401"/>
      <c r="J28" s="402"/>
      <c r="K28" s="402"/>
      <c r="L28" s="75"/>
      <c r="M28" s="75"/>
      <c r="N28" s="115">
        <f>SUM(N9:N27)</f>
        <v>2618.8572000000004</v>
      </c>
      <c r="O28" s="200">
        <f>N28/E9</f>
        <v>87.295240000000007</v>
      </c>
      <c r="P28" s="82"/>
    </row>
    <row r="29" spans="1:16" ht="17.100000000000001" customHeight="1">
      <c r="A29" s="442" t="s">
        <v>107</v>
      </c>
      <c r="B29" s="443"/>
      <c r="C29" s="443"/>
      <c r="D29" s="47" t="s">
        <v>108</v>
      </c>
      <c r="E29" s="47"/>
      <c r="F29" s="52" t="s">
        <v>109</v>
      </c>
      <c r="G29" s="169"/>
      <c r="H29" s="166" t="e">
        <f>#REF!*#REF!</f>
        <v>#REF!</v>
      </c>
      <c r="I29" s="401"/>
      <c r="J29" s="402"/>
      <c r="K29" s="402"/>
      <c r="L29" s="75"/>
      <c r="M29" s="75"/>
      <c r="N29" s="113"/>
      <c r="O29" s="82"/>
      <c r="P29" s="82"/>
    </row>
    <row r="30" spans="1:16" ht="17.100000000000001" customHeight="1">
      <c r="A30" s="422" t="s">
        <v>110</v>
      </c>
      <c r="B30" s="423"/>
      <c r="C30" s="423"/>
      <c r="D30" s="51">
        <v>68</v>
      </c>
      <c r="E30" s="58">
        <v>2.1</v>
      </c>
      <c r="F30" s="58">
        <f>'[1]ноябрь 2025г'!$BJ$78</f>
        <v>50.98</v>
      </c>
      <c r="G30" s="69">
        <f>E30*F30</f>
        <v>107.05799999999999</v>
      </c>
      <c r="H30" s="166"/>
      <c r="I30" s="400"/>
      <c r="J30" s="365"/>
      <c r="K30" s="365"/>
      <c r="L30" s="45"/>
      <c r="M30" s="45"/>
      <c r="N30" s="114"/>
      <c r="O30" s="82"/>
      <c r="P30" s="82"/>
    </row>
    <row r="31" spans="1:16" ht="17.100000000000001" customHeight="1">
      <c r="A31" s="447" t="s">
        <v>19</v>
      </c>
      <c r="B31" s="448"/>
      <c r="C31" s="448"/>
      <c r="D31" s="51">
        <v>6.8</v>
      </c>
      <c r="E31" s="58">
        <v>0.2</v>
      </c>
      <c r="F31" s="58">
        <f>F18</f>
        <v>162.18</v>
      </c>
      <c r="G31" s="45">
        <f>E31*F31</f>
        <v>32.436</v>
      </c>
      <c r="H31" s="173"/>
      <c r="I31" s="406" t="s">
        <v>82</v>
      </c>
      <c r="J31" s="356"/>
      <c r="K31" s="407"/>
      <c r="L31" s="45"/>
      <c r="M31" s="45"/>
      <c r="N31" s="114"/>
      <c r="O31" s="82"/>
      <c r="P31" s="82"/>
    </row>
    <row r="32" spans="1:16" ht="17.100000000000001" customHeight="1">
      <c r="A32" s="408"/>
      <c r="B32" s="320"/>
      <c r="C32" s="320"/>
      <c r="D32" s="51">
        <v>60</v>
      </c>
      <c r="E32" s="58"/>
      <c r="F32" s="52" t="s">
        <v>136</v>
      </c>
      <c r="G32" s="45"/>
      <c r="H32" s="173"/>
      <c r="I32" s="401"/>
      <c r="J32" s="402"/>
      <c r="K32" s="402"/>
      <c r="L32" s="45"/>
      <c r="M32" s="45"/>
      <c r="N32" s="174"/>
      <c r="O32" s="82"/>
      <c r="P32" s="82"/>
    </row>
    <row r="33" spans="1:16" ht="17.100000000000001" customHeight="1">
      <c r="A33" s="441"/>
      <c r="B33" s="319"/>
      <c r="C33" s="319"/>
      <c r="D33" s="51">
        <v>70</v>
      </c>
      <c r="E33" s="58"/>
      <c r="F33" s="58"/>
      <c r="G33" s="45">
        <f t="shared" ref="G33:G34" si="8">E33*F33</f>
        <v>0</v>
      </c>
      <c r="H33" s="173"/>
      <c r="I33" s="401"/>
      <c r="J33" s="402"/>
      <c r="K33" s="402"/>
      <c r="L33" s="45"/>
      <c r="M33" s="45"/>
      <c r="N33" s="174"/>
      <c r="O33" s="82"/>
      <c r="P33" s="82"/>
    </row>
    <row r="34" spans="1:16" ht="17.100000000000001" customHeight="1">
      <c r="A34" s="441" t="s">
        <v>146</v>
      </c>
      <c r="B34" s="319"/>
      <c r="C34" s="319"/>
      <c r="D34" s="51">
        <v>50</v>
      </c>
      <c r="E34" s="58">
        <v>1.5</v>
      </c>
      <c r="F34" s="58">
        <f>'[1]ноябрь 2025г'!$BJ$17</f>
        <v>185.88</v>
      </c>
      <c r="G34" s="45">
        <f t="shared" si="8"/>
        <v>278.82</v>
      </c>
      <c r="H34" s="173"/>
      <c r="I34" s="359"/>
      <c r="J34" s="360"/>
      <c r="K34" s="405"/>
      <c r="L34" s="45"/>
      <c r="M34" s="45"/>
      <c r="N34" s="174"/>
      <c r="O34" s="82"/>
      <c r="P34" s="82"/>
    </row>
    <row r="35" spans="1:16" ht="17.100000000000001" customHeight="1">
      <c r="A35" s="441"/>
      <c r="B35" s="319"/>
      <c r="C35" s="319"/>
      <c r="D35" s="45"/>
      <c r="E35" s="45"/>
      <c r="F35" s="45"/>
      <c r="G35" s="69"/>
      <c r="H35" s="173"/>
      <c r="I35" s="401"/>
      <c r="J35" s="402"/>
      <c r="K35" s="402"/>
      <c r="L35" s="45"/>
      <c r="M35" s="45"/>
      <c r="N35" s="174"/>
      <c r="O35" s="82"/>
      <c r="P35" s="82"/>
    </row>
    <row r="36" spans="1:16" ht="17.100000000000001" customHeight="1" thickBot="1">
      <c r="A36" s="408" t="s">
        <v>155</v>
      </c>
      <c r="B36" s="320"/>
      <c r="C36" s="320"/>
      <c r="D36" s="45">
        <v>200</v>
      </c>
      <c r="E36" s="45"/>
      <c r="F36" s="52" t="s">
        <v>98</v>
      </c>
      <c r="G36" s="165"/>
      <c r="H36" s="173"/>
      <c r="I36" s="398"/>
      <c r="J36" s="399"/>
      <c r="K36" s="399"/>
      <c r="L36" s="175"/>
      <c r="M36" s="175"/>
      <c r="N36" s="177"/>
      <c r="O36" s="82"/>
      <c r="P36" s="82"/>
    </row>
    <row r="37" spans="1:16" ht="15.75" thickBot="1">
      <c r="A37" s="441" t="s">
        <v>156</v>
      </c>
      <c r="B37" s="319"/>
      <c r="C37" s="319"/>
      <c r="D37" s="45">
        <v>25</v>
      </c>
      <c r="E37" s="45">
        <v>0.75</v>
      </c>
      <c r="F37" s="45">
        <v>230</v>
      </c>
      <c r="G37" s="165">
        <f t="shared" si="1"/>
        <v>172.5</v>
      </c>
      <c r="I37" s="398"/>
      <c r="J37" s="399"/>
      <c r="K37" s="399"/>
      <c r="L37" s="175"/>
      <c r="M37" s="175"/>
      <c r="N37" s="177"/>
    </row>
    <row r="38" spans="1:16" ht="15.75" thickBot="1">
      <c r="A38" s="400" t="s">
        <v>24</v>
      </c>
      <c r="B38" s="365"/>
      <c r="C38" s="365"/>
      <c r="D38" s="45">
        <v>25</v>
      </c>
      <c r="E38" s="45">
        <v>0.75</v>
      </c>
      <c r="F38" s="45">
        <f>Д.П.!G44</f>
        <v>75</v>
      </c>
      <c r="G38" s="165">
        <f t="shared" si="1"/>
        <v>56.25</v>
      </c>
      <c r="I38" s="398"/>
      <c r="J38" s="399"/>
      <c r="K38" s="399"/>
      <c r="L38" s="175"/>
      <c r="M38" s="175"/>
      <c r="N38" s="177"/>
    </row>
    <row r="39" spans="1:16" ht="15.75" thickBot="1">
      <c r="A39" s="439"/>
      <c r="B39" s="440"/>
      <c r="C39" s="440"/>
      <c r="D39" s="175"/>
      <c r="E39" s="175"/>
      <c r="F39" s="175"/>
      <c r="G39" s="176">
        <f>SUM(G10:G38)</f>
        <v>2618.8572000000004</v>
      </c>
      <c r="I39" s="398"/>
      <c r="J39" s="399"/>
      <c r="K39" s="399"/>
      <c r="L39" s="175"/>
      <c r="M39" s="175"/>
      <c r="N39" s="177"/>
    </row>
    <row r="41" spans="1:16">
      <c r="G41">
        <f>G39/E9</f>
        <v>87.295240000000007</v>
      </c>
    </row>
    <row r="47" spans="1:16">
      <c r="M47" s="18"/>
    </row>
  </sheetData>
  <mergeCells count="71">
    <mergeCell ref="A34:C34"/>
    <mergeCell ref="A37:C37"/>
    <mergeCell ref="A38:C38"/>
    <mergeCell ref="A36:C36"/>
    <mergeCell ref="A19:C19"/>
    <mergeCell ref="A31:C31"/>
    <mergeCell ref="A32:C32"/>
    <mergeCell ref="A33:C33"/>
    <mergeCell ref="A10:C10"/>
    <mergeCell ref="A13:C13"/>
    <mergeCell ref="A12:C12"/>
    <mergeCell ref="A17:C17"/>
    <mergeCell ref="A18:C18"/>
    <mergeCell ref="A14:C14"/>
    <mergeCell ref="A16:C16"/>
    <mergeCell ref="A15:C15"/>
    <mergeCell ref="A11:C11"/>
    <mergeCell ref="A39:C39"/>
    <mergeCell ref="A35:C35"/>
    <mergeCell ref="I19:K19"/>
    <mergeCell ref="I23:K23"/>
    <mergeCell ref="I27:K27"/>
    <mergeCell ref="I28:K28"/>
    <mergeCell ref="I29:K29"/>
    <mergeCell ref="A29:C29"/>
    <mergeCell ref="A30:C30"/>
    <mergeCell ref="A28:C28"/>
    <mergeCell ref="A24:C24"/>
    <mergeCell ref="I20:K20"/>
    <mergeCell ref="A27:C27"/>
    <mergeCell ref="I21:K21"/>
    <mergeCell ref="A21:C21"/>
    <mergeCell ref="A26:C26"/>
    <mergeCell ref="I1:N2"/>
    <mergeCell ref="I3:N4"/>
    <mergeCell ref="I5:N7"/>
    <mergeCell ref="A22:C22"/>
    <mergeCell ref="A25:C25"/>
    <mergeCell ref="A23:C23"/>
    <mergeCell ref="A1:H2"/>
    <mergeCell ref="A3:H4"/>
    <mergeCell ref="A5:H5"/>
    <mergeCell ref="A9:C9"/>
    <mergeCell ref="A6:H6"/>
    <mergeCell ref="A7:H7"/>
    <mergeCell ref="A8:C8"/>
    <mergeCell ref="I12:K12"/>
    <mergeCell ref="I13:K13"/>
    <mergeCell ref="G8:G9"/>
    <mergeCell ref="I9:K9"/>
    <mergeCell ref="I8:K8"/>
    <mergeCell ref="I35:K35"/>
    <mergeCell ref="I36:K36"/>
    <mergeCell ref="I34:K34"/>
    <mergeCell ref="I14:K14"/>
    <mergeCell ref="I15:K15"/>
    <mergeCell ref="I25:K25"/>
    <mergeCell ref="I18:K18"/>
    <mergeCell ref="I32:K32"/>
    <mergeCell ref="I33:K33"/>
    <mergeCell ref="I31:K31"/>
    <mergeCell ref="I17:K17"/>
    <mergeCell ref="I30:K30"/>
    <mergeCell ref="I24:K24"/>
    <mergeCell ref="I22:K22"/>
    <mergeCell ref="I37:K37"/>
    <mergeCell ref="I38:K38"/>
    <mergeCell ref="I39:K39"/>
    <mergeCell ref="I11:K11"/>
    <mergeCell ref="I10:K10"/>
    <mergeCell ref="I26:K26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54"/>
  <sheetViews>
    <sheetView zoomScale="80" zoomScaleNormal="80" workbookViewId="0">
      <selection activeCell="F43" sqref="F43"/>
    </sheetView>
  </sheetViews>
  <sheetFormatPr defaultRowHeight="15"/>
  <cols>
    <col min="8" max="8" width="0.140625" customWidth="1"/>
    <col min="15" max="15" width="0.140625" customWidth="1"/>
    <col min="16" max="16" width="9.140625" customWidth="1"/>
    <col min="17" max="17" width="0.140625" customWidth="1"/>
    <col min="18" max="18" width="9.42578125" customWidth="1"/>
  </cols>
  <sheetData>
    <row r="1" spans="1:18">
      <c r="A1" s="454" t="s">
        <v>32</v>
      </c>
      <c r="B1" s="454"/>
      <c r="C1" s="454"/>
      <c r="D1" s="454"/>
      <c r="E1" s="454"/>
      <c r="F1" s="454"/>
      <c r="G1" s="454"/>
      <c r="H1" s="455"/>
      <c r="I1" s="376" t="str">
        <f>Б.П.!I1</f>
        <v>Утверждаю: 04 декабря  2025г</v>
      </c>
      <c r="J1" s="376"/>
      <c r="K1" s="376"/>
      <c r="L1" s="376"/>
      <c r="M1" s="376"/>
      <c r="N1" s="376"/>
      <c r="O1" s="376"/>
      <c r="P1" s="376"/>
      <c r="Q1" s="376"/>
      <c r="R1" s="376"/>
    </row>
    <row r="2" spans="1:18">
      <c r="A2" s="454"/>
      <c r="B2" s="454"/>
      <c r="C2" s="454"/>
      <c r="D2" s="454"/>
      <c r="E2" s="454"/>
      <c r="F2" s="454"/>
      <c r="G2" s="454"/>
      <c r="H2" s="455"/>
      <c r="I2" s="376"/>
      <c r="J2" s="376"/>
      <c r="K2" s="376"/>
      <c r="L2" s="376"/>
      <c r="M2" s="376"/>
      <c r="N2" s="376"/>
      <c r="O2" s="376"/>
      <c r="P2" s="376"/>
      <c r="Q2" s="376"/>
      <c r="R2" s="376"/>
    </row>
    <row r="3" spans="1:18">
      <c r="A3" s="456" t="s">
        <v>33</v>
      </c>
      <c r="B3" s="456"/>
      <c r="C3" s="456"/>
      <c r="D3" s="456"/>
      <c r="E3" s="456"/>
      <c r="F3" s="456"/>
      <c r="G3" s="456"/>
      <c r="H3" s="457"/>
      <c r="I3" s="376"/>
      <c r="J3" s="376"/>
      <c r="K3" s="376"/>
      <c r="L3" s="376"/>
      <c r="M3" s="376"/>
      <c r="N3" s="376"/>
      <c r="O3" s="376"/>
      <c r="P3" s="376"/>
      <c r="Q3" s="15"/>
      <c r="R3" s="15"/>
    </row>
    <row r="4" spans="1:18">
      <c r="A4" s="456"/>
      <c r="B4" s="456"/>
      <c r="C4" s="456"/>
      <c r="D4" s="456"/>
      <c r="E4" s="456"/>
      <c r="F4" s="456"/>
      <c r="G4" s="456"/>
      <c r="H4" s="457"/>
      <c r="I4" s="323" t="s">
        <v>111</v>
      </c>
      <c r="J4" s="323"/>
      <c r="K4" s="323"/>
      <c r="L4" s="323"/>
      <c r="M4" s="323"/>
      <c r="N4" s="323"/>
      <c r="O4" s="323"/>
      <c r="P4" s="323"/>
      <c r="Q4" s="15"/>
      <c r="R4" s="15"/>
    </row>
    <row r="5" spans="1:18" ht="21">
      <c r="A5" s="458" t="s">
        <v>71</v>
      </c>
      <c r="B5" s="458"/>
      <c r="C5" s="458"/>
      <c r="D5" s="458"/>
      <c r="E5" s="458"/>
      <c r="F5" s="458"/>
      <c r="G5" s="458"/>
      <c r="H5" s="459"/>
      <c r="I5" s="323"/>
      <c r="J5" s="323"/>
      <c r="K5" s="323"/>
      <c r="L5" s="323"/>
      <c r="M5" s="323"/>
      <c r="N5" s="323"/>
      <c r="O5" s="323"/>
      <c r="P5" s="323"/>
      <c r="Q5" s="15"/>
      <c r="R5" s="15"/>
    </row>
    <row r="6" spans="1:18" ht="15" customHeight="1">
      <c r="A6" s="460" t="s">
        <v>70</v>
      </c>
      <c r="B6" s="460"/>
      <c r="C6" s="460"/>
      <c r="D6" s="460"/>
      <c r="E6" s="460"/>
      <c r="F6" s="460"/>
      <c r="G6" s="460"/>
      <c r="H6" s="461"/>
      <c r="I6" s="462" t="s">
        <v>34</v>
      </c>
      <c r="J6" s="462"/>
      <c r="K6" s="462"/>
      <c r="L6" s="462"/>
      <c r="M6" s="462"/>
      <c r="N6" s="462"/>
      <c r="O6" s="462"/>
      <c r="P6" s="462"/>
      <c r="Q6" s="15"/>
      <c r="R6" s="15"/>
    </row>
    <row r="7" spans="1:18" ht="15" customHeight="1">
      <c r="A7" s="460" t="s">
        <v>67</v>
      </c>
      <c r="B7" s="460"/>
      <c r="C7" s="460"/>
      <c r="D7" s="460"/>
      <c r="E7" s="460"/>
      <c r="F7" s="460"/>
      <c r="G7" s="460"/>
      <c r="H7" s="461"/>
      <c r="I7" s="462"/>
      <c r="J7" s="462"/>
      <c r="K7" s="462"/>
      <c r="L7" s="462"/>
      <c r="M7" s="462"/>
      <c r="N7" s="462"/>
      <c r="O7" s="462"/>
      <c r="P7" s="462"/>
      <c r="Q7" s="15"/>
      <c r="R7" s="15"/>
    </row>
    <row r="8" spans="1:18">
      <c r="A8" s="449" t="s">
        <v>36</v>
      </c>
      <c r="B8" s="449"/>
      <c r="C8" s="449"/>
      <c r="D8" s="49" t="s">
        <v>40</v>
      </c>
      <c r="E8" s="47" t="s">
        <v>37</v>
      </c>
      <c r="F8" s="47" t="s">
        <v>38</v>
      </c>
      <c r="G8" s="47"/>
      <c r="H8" s="184" t="s">
        <v>39</v>
      </c>
      <c r="I8" s="443" t="s">
        <v>36</v>
      </c>
      <c r="J8" s="443"/>
      <c r="K8" s="443"/>
      <c r="L8" s="443"/>
      <c r="M8" s="47" t="s">
        <v>37</v>
      </c>
      <c r="N8" s="47" t="s">
        <v>38</v>
      </c>
      <c r="O8" s="47"/>
      <c r="P8" s="47" t="s">
        <v>39</v>
      </c>
      <c r="Q8" s="15"/>
      <c r="R8" s="15"/>
    </row>
    <row r="9" spans="1:18">
      <c r="A9" s="451" t="s">
        <v>66</v>
      </c>
      <c r="B9" s="452"/>
      <c r="C9" s="453"/>
      <c r="D9" s="49"/>
      <c r="E9" s="47">
        <v>10</v>
      </c>
      <c r="F9" s="47"/>
      <c r="G9" s="30">
        <f t="shared" ref="G9:G32" si="0">E9*F9</f>
        <v>0</v>
      </c>
      <c r="H9" s="184"/>
      <c r="I9" s="364" t="str">
        <f>ОВЗ!I11</f>
        <v>картофель</v>
      </c>
      <c r="J9" s="364"/>
      <c r="K9" s="364"/>
      <c r="L9" s="364"/>
      <c r="M9" s="15">
        <f>E11</f>
        <v>1</v>
      </c>
      <c r="N9" s="15">
        <f>F11</f>
        <v>30</v>
      </c>
      <c r="O9" s="15"/>
      <c r="P9" s="15">
        <f t="shared" ref="P9:P23" si="1">M9*N9</f>
        <v>30</v>
      </c>
      <c r="Q9" s="15"/>
      <c r="R9" s="15"/>
    </row>
    <row r="10" spans="1:18">
      <c r="A10" s="423" t="s">
        <v>73</v>
      </c>
      <c r="B10" s="423"/>
      <c r="C10" s="423"/>
      <c r="D10" s="48" t="s">
        <v>43</v>
      </c>
      <c r="E10" s="48"/>
      <c r="F10" s="185" t="s">
        <v>74</v>
      </c>
      <c r="G10" s="30"/>
      <c r="H10" s="184"/>
      <c r="I10" s="364" t="str">
        <f>ОВЗ!I12</f>
        <v>крупа перловая</v>
      </c>
      <c r="J10" s="364"/>
      <c r="K10" s="364"/>
      <c r="L10" s="364"/>
      <c r="M10" s="46">
        <f>E12</f>
        <v>0.05</v>
      </c>
      <c r="N10" s="15">
        <f>F12</f>
        <v>29</v>
      </c>
      <c r="O10" s="15"/>
      <c r="P10" s="15">
        <f t="shared" si="1"/>
        <v>1.4500000000000002</v>
      </c>
      <c r="Q10" s="15"/>
      <c r="R10" s="15"/>
    </row>
    <row r="11" spans="1:18">
      <c r="A11" s="450" t="s">
        <v>18</v>
      </c>
      <c r="B11" s="450"/>
      <c r="C11" s="450"/>
      <c r="D11" s="30">
        <v>0.1</v>
      </c>
      <c r="E11" s="30">
        <v>1</v>
      </c>
      <c r="F11" s="30">
        <f>ОВЗ!F14</f>
        <v>30</v>
      </c>
      <c r="G11" s="30">
        <f t="shared" si="0"/>
        <v>30</v>
      </c>
      <c r="H11" s="184"/>
      <c r="I11" s="364" t="str">
        <f>ОВЗ!I13</f>
        <v>морковь</v>
      </c>
      <c r="J11" s="364"/>
      <c r="K11" s="364"/>
      <c r="L11" s="364"/>
      <c r="M11" s="46">
        <f>E13</f>
        <v>0.1</v>
      </c>
      <c r="N11" s="15">
        <f t="shared" ref="N11:N16" si="2">F13</f>
        <v>65</v>
      </c>
      <c r="O11" s="15"/>
      <c r="P11" s="15">
        <f t="shared" si="1"/>
        <v>6.5</v>
      </c>
      <c r="Q11" s="15"/>
      <c r="R11" s="15"/>
    </row>
    <row r="12" spans="1:18">
      <c r="A12" s="450" t="s">
        <v>75</v>
      </c>
      <c r="B12" s="450"/>
      <c r="C12" s="450"/>
      <c r="D12" s="30">
        <v>0.05</v>
      </c>
      <c r="E12" s="186">
        <v>0.05</v>
      </c>
      <c r="F12" s="30">
        <f>ОВЗ!F15</f>
        <v>29</v>
      </c>
      <c r="G12" s="30">
        <f t="shared" si="0"/>
        <v>1.4500000000000002</v>
      </c>
      <c r="H12" s="184"/>
      <c r="I12" s="364" t="str">
        <f>ОВЗ!I14</f>
        <v>лук репчатый</v>
      </c>
      <c r="J12" s="364"/>
      <c r="K12" s="364"/>
      <c r="L12" s="364"/>
      <c r="M12" s="15">
        <f>E14+E23</f>
        <v>0.45999999999999996</v>
      </c>
      <c r="N12" s="15">
        <f t="shared" si="2"/>
        <v>55</v>
      </c>
      <c r="O12" s="15"/>
      <c r="P12" s="15">
        <f t="shared" si="1"/>
        <v>25.299999999999997</v>
      </c>
      <c r="Q12" s="15"/>
      <c r="R12" s="15"/>
    </row>
    <row r="13" spans="1:18">
      <c r="A13" s="450" t="s">
        <v>46</v>
      </c>
      <c r="B13" s="450"/>
      <c r="C13" s="450"/>
      <c r="D13" s="30">
        <v>1.2500000000000001E-2</v>
      </c>
      <c r="E13" s="186">
        <v>0.1</v>
      </c>
      <c r="F13" s="30">
        <f>ОВЗ!F16</f>
        <v>65</v>
      </c>
      <c r="G13" s="30">
        <f t="shared" si="0"/>
        <v>6.5</v>
      </c>
      <c r="H13" s="187" t="s">
        <v>50</v>
      </c>
      <c r="I13" s="364" t="str">
        <f>ОВЗ!I15</f>
        <v>масло растительное</v>
      </c>
      <c r="J13" s="364"/>
      <c r="K13" s="364"/>
      <c r="L13" s="364"/>
      <c r="M13" s="15">
        <f>E15+E24+E28</f>
        <v>0.27500000000000002</v>
      </c>
      <c r="N13" s="15">
        <f t="shared" si="2"/>
        <v>162.18</v>
      </c>
      <c r="O13" s="15"/>
      <c r="P13" s="15">
        <f t="shared" si="1"/>
        <v>44.599500000000006</v>
      </c>
      <c r="Q13" s="15"/>
      <c r="R13" s="15"/>
    </row>
    <row r="14" spans="1:18">
      <c r="A14" s="450" t="s">
        <v>44</v>
      </c>
      <c r="B14" s="450"/>
      <c r="C14" s="450"/>
      <c r="D14" s="30">
        <v>6.0000000000000001E-3</v>
      </c>
      <c r="E14" s="30">
        <v>0.1</v>
      </c>
      <c r="F14" s="30">
        <f>ОВЗ!F17</f>
        <v>55</v>
      </c>
      <c r="G14" s="30">
        <f t="shared" si="0"/>
        <v>5.5</v>
      </c>
      <c r="H14" s="187"/>
      <c r="I14" s="364" t="str">
        <f>ОВЗ!I16</f>
        <v>огурцы консервированные</v>
      </c>
      <c r="J14" s="364"/>
      <c r="K14" s="364"/>
      <c r="L14" s="364"/>
      <c r="M14" s="15">
        <f>E16</f>
        <v>0.2</v>
      </c>
      <c r="N14" s="15">
        <f t="shared" si="2"/>
        <v>400</v>
      </c>
      <c r="O14" s="15"/>
      <c r="P14" s="15">
        <f t="shared" si="1"/>
        <v>80</v>
      </c>
      <c r="Q14" s="15"/>
      <c r="R14" s="15"/>
    </row>
    <row r="15" spans="1:18">
      <c r="A15" s="319" t="s">
        <v>19</v>
      </c>
      <c r="B15" s="319"/>
      <c r="C15" s="319"/>
      <c r="D15" s="50">
        <v>4.0000000000000001E-3</v>
      </c>
      <c r="E15" s="30">
        <v>0.1</v>
      </c>
      <c r="F15" s="30">
        <f>ОВЗ!F18</f>
        <v>162.18</v>
      </c>
      <c r="G15" s="30">
        <f t="shared" si="0"/>
        <v>16.218</v>
      </c>
      <c r="H15" s="188"/>
      <c r="I15" s="364" t="str">
        <f>ОВЗ!I17</f>
        <v>томат паста</v>
      </c>
      <c r="J15" s="364"/>
      <c r="K15" s="364"/>
      <c r="L15" s="364"/>
      <c r="M15" s="15">
        <f>E17</f>
        <v>0.05</v>
      </c>
      <c r="N15" s="15">
        <f t="shared" si="2"/>
        <v>260</v>
      </c>
      <c r="O15" s="15"/>
      <c r="P15" s="15">
        <f t="shared" si="1"/>
        <v>13</v>
      </c>
      <c r="Q15" s="15"/>
      <c r="R15" s="15"/>
    </row>
    <row r="16" spans="1:18">
      <c r="A16" s="450" t="s">
        <v>76</v>
      </c>
      <c r="B16" s="450"/>
      <c r="C16" s="450"/>
      <c r="D16" s="30">
        <v>1.9E-2</v>
      </c>
      <c r="E16" s="30">
        <v>0.2</v>
      </c>
      <c r="F16" s="30">
        <f>ОВЗ!F19</f>
        <v>400</v>
      </c>
      <c r="G16" s="30">
        <f t="shared" si="0"/>
        <v>80</v>
      </c>
      <c r="H16" s="187"/>
      <c r="I16" s="364" t="str">
        <f>ОВЗ!I18</f>
        <v>мясо говядина</v>
      </c>
      <c r="J16" s="364"/>
      <c r="K16" s="364"/>
      <c r="L16" s="364"/>
      <c r="M16" s="46">
        <f>E18+E20</f>
        <v>0.87</v>
      </c>
      <c r="N16" s="15">
        <f t="shared" si="2"/>
        <v>500</v>
      </c>
      <c r="O16" s="15"/>
      <c r="P16" s="15">
        <f t="shared" si="1"/>
        <v>435</v>
      </c>
      <c r="Q16" s="15"/>
      <c r="R16" s="15"/>
    </row>
    <row r="17" spans="1:18">
      <c r="A17" s="178" t="s">
        <v>45</v>
      </c>
      <c r="B17" s="178"/>
      <c r="C17" s="178"/>
      <c r="D17" s="30">
        <v>5.0000000000000001E-3</v>
      </c>
      <c r="E17" s="30">
        <v>0.05</v>
      </c>
      <c r="F17" s="30">
        <f>ОВЗ!F20</f>
        <v>260</v>
      </c>
      <c r="G17" s="30">
        <f t="shared" si="0"/>
        <v>13</v>
      </c>
      <c r="H17" s="187"/>
      <c r="I17" s="364" t="str">
        <f>ОВЗ!I19</f>
        <v>крупа рис</v>
      </c>
      <c r="J17" s="364"/>
      <c r="K17" s="364"/>
      <c r="L17" s="364"/>
      <c r="M17" s="46">
        <f>E21</f>
        <v>0.1</v>
      </c>
      <c r="N17" s="15">
        <f>F21</f>
        <v>113</v>
      </c>
      <c r="O17" s="15"/>
      <c r="P17" s="15">
        <f t="shared" si="1"/>
        <v>11.3</v>
      </c>
      <c r="Q17" s="15"/>
      <c r="R17" s="15"/>
    </row>
    <row r="18" spans="1:18">
      <c r="A18" s="450" t="s">
        <v>142</v>
      </c>
      <c r="B18" s="450"/>
      <c r="C18" s="450"/>
      <c r="D18" s="30">
        <v>2.7E-2</v>
      </c>
      <c r="E18" s="30">
        <v>0.27</v>
      </c>
      <c r="F18" s="30">
        <f>ОВЗ!F21</f>
        <v>500</v>
      </c>
      <c r="G18" s="30">
        <f t="shared" si="0"/>
        <v>135</v>
      </c>
      <c r="H18" s="187"/>
      <c r="I18" s="364" t="str">
        <f>ОВЗ!I20</f>
        <v>мука</v>
      </c>
      <c r="J18" s="364"/>
      <c r="K18" s="364"/>
      <c r="L18" s="364"/>
      <c r="M18" s="46">
        <f>E22</f>
        <v>7.4999999999999997E-2</v>
      </c>
      <c r="N18" s="189">
        <f>F22</f>
        <v>39</v>
      </c>
      <c r="O18" s="15"/>
      <c r="P18" s="15">
        <f t="shared" si="1"/>
        <v>2.9249999999999998</v>
      </c>
      <c r="Q18" s="15"/>
      <c r="R18" s="15"/>
    </row>
    <row r="19" spans="1:18">
      <c r="A19" s="320" t="s">
        <v>96</v>
      </c>
      <c r="B19" s="320"/>
      <c r="C19" s="320"/>
      <c r="D19" s="15" t="s">
        <v>68</v>
      </c>
      <c r="E19" s="15"/>
      <c r="F19" s="185" t="s">
        <v>99</v>
      </c>
      <c r="G19" s="30"/>
      <c r="H19" s="187"/>
      <c r="I19" s="364" t="str">
        <f>ОВЗ!I21</f>
        <v>масло сливочное</v>
      </c>
      <c r="J19" s="364"/>
      <c r="K19" s="364"/>
      <c r="L19" s="364"/>
      <c r="M19" s="46">
        <f>E25</f>
        <v>0.09</v>
      </c>
      <c r="N19" s="190">
        <f t="shared" ref="N19:O19" si="3">F25</f>
        <v>975.5</v>
      </c>
      <c r="O19" s="46">
        <f t="shared" si="3"/>
        <v>87.795000000000002</v>
      </c>
      <c r="P19" s="15">
        <f t="shared" si="1"/>
        <v>87.795000000000002</v>
      </c>
      <c r="Q19" s="15"/>
      <c r="R19" s="15"/>
    </row>
    <row r="20" spans="1:18">
      <c r="A20" s="450" t="str">
        <f>A18</f>
        <v>мясо.</v>
      </c>
      <c r="B20" s="450"/>
      <c r="C20" s="450"/>
      <c r="D20" s="30" t="s">
        <v>100</v>
      </c>
      <c r="E20" s="189">
        <v>0.6</v>
      </c>
      <c r="F20" s="15">
        <f>ОВЗ!F23</f>
        <v>500</v>
      </c>
      <c r="G20" s="30">
        <f>E20*F20</f>
        <v>300</v>
      </c>
      <c r="H20" s="187"/>
      <c r="I20" s="364" t="str">
        <f>ОВЗ!I22</f>
        <v>компотная смесь</v>
      </c>
      <c r="J20" s="364"/>
      <c r="K20" s="364"/>
      <c r="L20" s="364"/>
      <c r="M20" s="15">
        <f>E31</f>
        <v>0.25</v>
      </c>
      <c r="N20" s="15">
        <f>F31</f>
        <v>230</v>
      </c>
      <c r="O20" s="15">
        <f t="shared" ref="O20" si="4">G32</f>
        <v>18.75</v>
      </c>
      <c r="P20" s="15">
        <f t="shared" si="1"/>
        <v>57.5</v>
      </c>
      <c r="Q20" s="15"/>
      <c r="R20" s="15"/>
    </row>
    <row r="21" spans="1:18">
      <c r="A21" s="450" t="s">
        <v>78</v>
      </c>
      <c r="B21" s="319"/>
      <c r="C21" s="319"/>
      <c r="D21" s="45">
        <v>6</v>
      </c>
      <c r="E21" s="189">
        <v>0.1</v>
      </c>
      <c r="F21" s="15">
        <f>ОВЗ!F24</f>
        <v>113</v>
      </c>
      <c r="G21" s="30">
        <f t="shared" si="0"/>
        <v>11.3</v>
      </c>
      <c r="H21" s="187"/>
      <c r="I21" s="364" t="str">
        <f>ОВЗ!I23</f>
        <v>сахар</v>
      </c>
      <c r="J21" s="364"/>
      <c r="K21" s="364"/>
      <c r="L21" s="364"/>
      <c r="M21" s="15">
        <f>E32</f>
        <v>0.25</v>
      </c>
      <c r="N21" s="15">
        <f>F32</f>
        <v>75</v>
      </c>
      <c r="O21" s="15"/>
      <c r="P21" s="15">
        <f t="shared" si="1"/>
        <v>18.75</v>
      </c>
      <c r="Q21" s="15"/>
      <c r="R21" s="15"/>
    </row>
    <row r="22" spans="1:18">
      <c r="A22" s="450" t="s">
        <v>23</v>
      </c>
      <c r="B22" s="450"/>
      <c r="C22" s="450"/>
      <c r="D22" s="45">
        <v>5</v>
      </c>
      <c r="E22" s="15">
        <v>7.4999999999999997E-2</v>
      </c>
      <c r="F22" s="15">
        <f>ОВЗ!F25</f>
        <v>39</v>
      </c>
      <c r="G22" s="30">
        <f t="shared" si="0"/>
        <v>2.9249999999999998</v>
      </c>
      <c r="H22" s="187"/>
      <c r="I22" s="364" t="str">
        <f>ОВЗ!I24</f>
        <v>макароны.</v>
      </c>
      <c r="J22" s="364"/>
      <c r="K22" s="364"/>
      <c r="L22" s="364"/>
      <c r="M22" s="15">
        <f>E27</f>
        <v>0.7</v>
      </c>
      <c r="N22" s="15">
        <f>F27</f>
        <v>50.98</v>
      </c>
      <c r="O22" s="15">
        <f t="shared" ref="O22" si="5">G28</f>
        <v>16.218</v>
      </c>
      <c r="P22" s="15">
        <f t="shared" si="1"/>
        <v>35.685999999999993</v>
      </c>
      <c r="Q22" s="15"/>
      <c r="R22" s="15"/>
    </row>
    <row r="23" spans="1:18">
      <c r="A23" s="178" t="s">
        <v>44</v>
      </c>
      <c r="B23" s="178"/>
      <c r="C23" s="178"/>
      <c r="D23" s="45">
        <v>24.5</v>
      </c>
      <c r="E23" s="15">
        <v>0.36</v>
      </c>
      <c r="F23" s="15">
        <f>ОВЗ!F26</f>
        <v>55</v>
      </c>
      <c r="G23" s="30">
        <f t="shared" si="0"/>
        <v>19.8</v>
      </c>
      <c r="H23" s="187"/>
      <c r="I23" s="364" t="str">
        <f>A29</f>
        <v>Зелёный горошек</v>
      </c>
      <c r="J23" s="364"/>
      <c r="K23" s="364"/>
      <c r="L23" s="364"/>
      <c r="M23" s="15">
        <f>E29</f>
        <v>0.45</v>
      </c>
      <c r="N23" s="15">
        <f>F29</f>
        <v>185.88</v>
      </c>
      <c r="O23" s="15"/>
      <c r="P23" s="15">
        <f t="shared" si="1"/>
        <v>83.646000000000001</v>
      </c>
      <c r="Q23" s="15"/>
      <c r="R23" s="15"/>
    </row>
    <row r="24" spans="1:18">
      <c r="A24" s="450" t="s">
        <v>19</v>
      </c>
      <c r="B24" s="450"/>
      <c r="C24" s="450"/>
      <c r="D24" s="45">
        <v>4</v>
      </c>
      <c r="E24" s="15">
        <v>7.4999999999999997E-2</v>
      </c>
      <c r="F24" s="15">
        <f>ОВЗ!F27</f>
        <v>162.18</v>
      </c>
      <c r="G24" s="30">
        <f t="shared" si="0"/>
        <v>12.163500000000001</v>
      </c>
      <c r="H24" s="187"/>
      <c r="I24" s="460"/>
      <c r="J24" s="460"/>
      <c r="K24" s="460"/>
      <c r="L24" s="460"/>
      <c r="M24" s="15"/>
      <c r="N24" s="15"/>
      <c r="O24" s="15"/>
      <c r="P24" s="52">
        <f>SUM(P9:P23)</f>
        <v>933.4514999999999</v>
      </c>
      <c r="Q24" s="15">
        <f>G33-P24</f>
        <v>0</v>
      </c>
      <c r="R24" s="15"/>
    </row>
    <row r="25" spans="1:18">
      <c r="A25" s="450" t="s">
        <v>17</v>
      </c>
      <c r="B25" s="450"/>
      <c r="C25" s="450"/>
      <c r="D25" s="45">
        <v>6</v>
      </c>
      <c r="E25" s="15">
        <v>0.09</v>
      </c>
      <c r="F25" s="15">
        <f>ОВЗ!F28</f>
        <v>975.5</v>
      </c>
      <c r="G25" s="30">
        <f t="shared" si="0"/>
        <v>87.795000000000002</v>
      </c>
      <c r="H25" s="187"/>
      <c r="I25" s="364" t="str">
        <f>A35</f>
        <v>Выпечка</v>
      </c>
      <c r="J25" s="364"/>
      <c r="K25" s="364"/>
      <c r="L25" s="364"/>
      <c r="M25" s="15">
        <f>E35</f>
        <v>10</v>
      </c>
      <c r="N25" s="15">
        <f>F35</f>
        <v>20</v>
      </c>
      <c r="O25" s="15"/>
      <c r="P25" s="45">
        <f>M25*N25</f>
        <v>200</v>
      </c>
      <c r="Q25" s="15"/>
      <c r="R25" s="15"/>
    </row>
    <row r="26" spans="1:18">
      <c r="A26" s="320" t="s">
        <v>107</v>
      </c>
      <c r="B26" s="320"/>
      <c r="C26" s="320"/>
      <c r="D26" s="30" t="s">
        <v>108</v>
      </c>
      <c r="E26" s="30"/>
      <c r="F26" s="185" t="s">
        <v>109</v>
      </c>
      <c r="G26" s="191"/>
      <c r="H26" s="187"/>
      <c r="I26" s="364" t="str">
        <f>A37</f>
        <v>мука</v>
      </c>
      <c r="J26" s="364"/>
      <c r="K26" s="364"/>
      <c r="L26" s="364"/>
      <c r="M26" s="15">
        <f>E37</f>
        <v>0</v>
      </c>
      <c r="N26" s="15">
        <f>F37</f>
        <v>39</v>
      </c>
      <c r="O26" s="15"/>
      <c r="P26" s="45">
        <f>M26*N26</f>
        <v>0</v>
      </c>
      <c r="Q26" s="15"/>
      <c r="R26" s="15"/>
    </row>
    <row r="27" spans="1:18">
      <c r="A27" s="450" t="s">
        <v>110</v>
      </c>
      <c r="B27" s="319"/>
      <c r="C27" s="319"/>
      <c r="D27" s="30">
        <v>68</v>
      </c>
      <c r="E27" s="30">
        <v>0.7</v>
      </c>
      <c r="F27" s="30">
        <f>ОВЗ!F30</f>
        <v>50.98</v>
      </c>
      <c r="G27" s="30">
        <f>E27*F27</f>
        <v>35.685999999999993</v>
      </c>
      <c r="H27" s="187"/>
      <c r="I27" s="364" t="str">
        <f>A38</f>
        <v>яйцо столовое</v>
      </c>
      <c r="J27" s="364"/>
      <c r="K27" s="364"/>
      <c r="L27" s="364"/>
      <c r="M27" s="15">
        <f t="shared" ref="M27:M30" si="6">E38</f>
        <v>0</v>
      </c>
      <c r="N27" s="15">
        <f t="shared" ref="N27:N30" si="7">F38</f>
        <v>7</v>
      </c>
      <c r="O27" s="15"/>
      <c r="P27" s="45">
        <f t="shared" ref="P27:P30" si="8">M27*N27</f>
        <v>0</v>
      </c>
      <c r="Q27" s="15"/>
      <c r="R27" s="15"/>
    </row>
    <row r="28" spans="1:18">
      <c r="A28" s="450" t="s">
        <v>19</v>
      </c>
      <c r="B28" s="450"/>
      <c r="C28" s="450"/>
      <c r="D28" s="30">
        <v>6.8</v>
      </c>
      <c r="E28" s="15">
        <v>0.1</v>
      </c>
      <c r="F28" s="30">
        <f>ОВЗ!F31</f>
        <v>162.18</v>
      </c>
      <c r="G28" s="30">
        <f>E28*F28</f>
        <v>16.218</v>
      </c>
      <c r="H28" s="187" t="e">
        <f>#REF!*#REF!</f>
        <v>#REF!</v>
      </c>
      <c r="I28" s="364" t="str">
        <f>A39</f>
        <v>сахар</v>
      </c>
      <c r="J28" s="364"/>
      <c r="K28" s="364"/>
      <c r="L28" s="364"/>
      <c r="M28" s="15">
        <f t="shared" si="6"/>
        <v>0</v>
      </c>
      <c r="N28" s="15">
        <f t="shared" si="7"/>
        <v>75</v>
      </c>
      <c r="O28" s="15"/>
      <c r="P28" s="45">
        <f t="shared" si="8"/>
        <v>0</v>
      </c>
      <c r="Q28" s="15"/>
      <c r="R28" s="15"/>
    </row>
    <row r="29" spans="1:18">
      <c r="A29" s="450" t="str">
        <f>ОВЗ!A34</f>
        <v>Зелёный горошек</v>
      </c>
      <c r="B29" s="450"/>
      <c r="C29" s="450"/>
      <c r="D29" s="30">
        <v>30</v>
      </c>
      <c r="E29" s="48">
        <v>0.45</v>
      </c>
      <c r="F29" s="30">
        <f>ОВЗ!F34</f>
        <v>185.88</v>
      </c>
      <c r="G29" s="30">
        <f>E29*F29</f>
        <v>83.646000000000001</v>
      </c>
      <c r="H29" s="187" t="e">
        <f>#REF!*#REF!</f>
        <v>#REF!</v>
      </c>
      <c r="I29" s="364" t="str">
        <f>A40</f>
        <v>маргарин</v>
      </c>
      <c r="J29" s="364"/>
      <c r="K29" s="364"/>
      <c r="L29" s="364"/>
      <c r="M29" s="15">
        <f t="shared" si="6"/>
        <v>0</v>
      </c>
      <c r="N29" s="15">
        <f t="shared" si="7"/>
        <v>195</v>
      </c>
      <c r="O29" s="15"/>
      <c r="P29" s="45">
        <f t="shared" si="8"/>
        <v>0</v>
      </c>
      <c r="Q29" s="15"/>
      <c r="R29" s="15"/>
    </row>
    <row r="30" spans="1:18">
      <c r="A30" s="465" t="str">
        <f>ОВЗ!A36</f>
        <v>Компот</v>
      </c>
      <c r="B30" s="465"/>
      <c r="C30" s="466"/>
      <c r="D30" s="45">
        <v>200</v>
      </c>
      <c r="E30" s="51"/>
      <c r="F30" s="51" t="s">
        <v>98</v>
      </c>
      <c r="G30" s="30"/>
      <c r="H30" s="187"/>
      <c r="I30" s="364" t="str">
        <f>A41</f>
        <v>молоко сухое</v>
      </c>
      <c r="J30" s="364"/>
      <c r="K30" s="364"/>
      <c r="L30" s="364"/>
      <c r="M30" s="15">
        <f t="shared" si="6"/>
        <v>0</v>
      </c>
      <c r="N30" s="15">
        <f t="shared" si="7"/>
        <v>553.85</v>
      </c>
      <c r="O30" s="15"/>
      <c r="P30" s="45">
        <f t="shared" si="8"/>
        <v>0</v>
      </c>
      <c r="Q30" s="189"/>
      <c r="R30" s="15"/>
    </row>
    <row r="31" spans="1:18">
      <c r="A31" s="465" t="str">
        <f>ОВЗ!A37</f>
        <v>компотная смесь</v>
      </c>
      <c r="B31" s="465"/>
      <c r="C31" s="466"/>
      <c r="D31" s="45">
        <v>25</v>
      </c>
      <c r="E31" s="15">
        <v>0.25</v>
      </c>
      <c r="F31" s="15">
        <f>ОВЗ!F37</f>
        <v>230</v>
      </c>
      <c r="G31" s="30">
        <f t="shared" si="0"/>
        <v>57.5</v>
      </c>
      <c r="H31" s="187"/>
      <c r="I31" s="364" t="str">
        <f>A43</f>
        <v>кофейный напиток</v>
      </c>
      <c r="J31" s="364"/>
      <c r="K31" s="364"/>
      <c r="L31" s="364"/>
      <c r="M31" s="15">
        <f>E43</f>
        <v>0.1</v>
      </c>
      <c r="N31" s="15">
        <f>F43</f>
        <v>655.20000000000005</v>
      </c>
      <c r="O31" s="15"/>
      <c r="P31" s="45">
        <f>M31*N31</f>
        <v>65.52000000000001</v>
      </c>
      <c r="Q31" s="15"/>
      <c r="R31" s="15"/>
    </row>
    <row r="32" spans="1:18">
      <c r="A32" s="463" t="s">
        <v>24</v>
      </c>
      <c r="B32" s="356"/>
      <c r="C32" s="407"/>
      <c r="D32" s="45">
        <v>25</v>
      </c>
      <c r="E32" s="15">
        <v>0.25</v>
      </c>
      <c r="F32" s="15">
        <f>ОВЗ!F38</f>
        <v>75</v>
      </c>
      <c r="G32" s="30">
        <f t="shared" si="0"/>
        <v>18.75</v>
      </c>
      <c r="H32" s="187"/>
      <c r="I32" s="364" t="str">
        <f>A44</f>
        <v>молоко сгущ. С сахаром</v>
      </c>
      <c r="J32" s="364"/>
      <c r="K32" s="364"/>
      <c r="L32" s="364"/>
      <c r="M32" s="15">
        <f>E44</f>
        <v>0.45</v>
      </c>
      <c r="N32" s="15">
        <f>F44</f>
        <v>348.65</v>
      </c>
      <c r="O32" s="15"/>
      <c r="P32" s="45">
        <f>M32*N32</f>
        <v>156.89249999999998</v>
      </c>
      <c r="Q32" s="189"/>
      <c r="R32" s="189"/>
    </row>
    <row r="33" spans="1:18">
      <c r="A33" s="465"/>
      <c r="B33" s="465"/>
      <c r="C33" s="466"/>
      <c r="D33" s="45"/>
      <c r="E33" s="15"/>
      <c r="F33" s="15"/>
      <c r="G33" s="15">
        <f>SUM(G7:G32)</f>
        <v>933.45149999999978</v>
      </c>
      <c r="H33" s="187"/>
      <c r="I33" s="460"/>
      <c r="J33" s="460"/>
      <c r="K33" s="460"/>
      <c r="L33" s="460"/>
      <c r="M33" s="15"/>
      <c r="N33" s="15"/>
      <c r="O33" s="15"/>
      <c r="P33" s="52">
        <f>SUM(P25:P32)</f>
        <v>422.41249999999997</v>
      </c>
      <c r="Q33" s="15"/>
      <c r="R33" s="15"/>
    </row>
    <row r="34" spans="1:18">
      <c r="A34" s="465" t="s">
        <v>69</v>
      </c>
      <c r="B34" s="465"/>
      <c r="C34" s="466"/>
      <c r="D34" s="45"/>
      <c r="E34" s="15"/>
      <c r="F34" s="15"/>
      <c r="G34" s="30"/>
      <c r="H34" s="187"/>
      <c r="I34" s="460"/>
      <c r="J34" s="460"/>
      <c r="K34" s="460"/>
      <c r="L34" s="460"/>
      <c r="M34" s="15"/>
      <c r="N34" s="15"/>
      <c r="O34" s="15"/>
      <c r="P34" s="52">
        <f>P24+P33</f>
        <v>1355.8639999999998</v>
      </c>
      <c r="Q34" s="15"/>
      <c r="R34" s="15"/>
    </row>
    <row r="35" spans="1:18">
      <c r="A35" s="254" t="s">
        <v>164</v>
      </c>
      <c r="B35" s="254"/>
      <c r="C35" s="255"/>
      <c r="D35" s="45">
        <v>7.4999999999999997E-2</v>
      </c>
      <c r="E35" s="15">
        <v>10</v>
      </c>
      <c r="F35" s="15">
        <v>20</v>
      </c>
      <c r="G35" s="30">
        <f>E35*F35</f>
        <v>200</v>
      </c>
      <c r="H35" s="187"/>
      <c r="I35" s="364" t="s">
        <v>82</v>
      </c>
      <c r="J35" s="364"/>
      <c r="K35" s="364"/>
      <c r="L35" s="364"/>
      <c r="M35" s="15"/>
      <c r="N35" s="15">
        <v>1.4</v>
      </c>
      <c r="O35" s="15"/>
      <c r="P35" s="15">
        <f>P34*N35</f>
        <v>1898.2095999999997</v>
      </c>
      <c r="Q35" s="189"/>
      <c r="R35" s="15">
        <f>P35/E9</f>
        <v>189.82095999999996</v>
      </c>
    </row>
    <row r="36" spans="1:18">
      <c r="A36" s="465" t="s">
        <v>105</v>
      </c>
      <c r="B36" s="465"/>
      <c r="C36" s="466"/>
      <c r="D36" s="45"/>
      <c r="E36" s="15"/>
      <c r="F36" s="15"/>
      <c r="G36" s="30">
        <f t="shared" ref="G36:G44" si="9">E36*F36</f>
        <v>0</v>
      </c>
      <c r="H36" s="187"/>
      <c r="I36" s="364"/>
      <c r="J36" s="364"/>
      <c r="K36" s="364"/>
      <c r="L36" s="364"/>
      <c r="M36" s="15"/>
      <c r="N36" s="15" t="s">
        <v>143</v>
      </c>
      <c r="O36" s="15"/>
      <c r="P36" s="52">
        <f>P35-P34</f>
        <v>542.34559999999988</v>
      </c>
      <c r="Q36" s="15"/>
      <c r="R36" s="15"/>
    </row>
    <row r="37" spans="1:18">
      <c r="A37" s="356" t="s">
        <v>23</v>
      </c>
      <c r="B37" s="356"/>
      <c r="C37" s="407"/>
      <c r="D37" s="30">
        <v>50</v>
      </c>
      <c r="E37" s="15">
        <v>0</v>
      </c>
      <c r="F37" s="15">
        <f>F22</f>
        <v>39</v>
      </c>
      <c r="G37" s="30">
        <f t="shared" si="9"/>
        <v>0</v>
      </c>
      <c r="H37" s="187"/>
      <c r="I37" s="364"/>
      <c r="J37" s="364"/>
      <c r="K37" s="364"/>
      <c r="L37" s="364"/>
      <c r="M37" s="15"/>
      <c r="N37" s="15"/>
      <c r="O37" s="15"/>
      <c r="P37" s="15"/>
      <c r="Q37" s="15"/>
      <c r="R37" s="189"/>
    </row>
    <row r="38" spans="1:18">
      <c r="A38" s="463" t="s">
        <v>42</v>
      </c>
      <c r="B38" s="356"/>
      <c r="C38" s="407"/>
      <c r="D38" s="30">
        <v>10</v>
      </c>
      <c r="E38" s="15">
        <v>0</v>
      </c>
      <c r="F38" s="15">
        <v>7</v>
      </c>
      <c r="G38" s="30">
        <f t="shared" si="9"/>
        <v>0</v>
      </c>
      <c r="H38" s="187"/>
      <c r="I38" s="364"/>
      <c r="J38" s="364"/>
      <c r="K38" s="364"/>
      <c r="L38" s="364"/>
      <c r="M38" s="15"/>
      <c r="N38" s="15"/>
      <c r="O38" s="15"/>
      <c r="P38" s="15"/>
      <c r="Q38" s="15"/>
      <c r="R38" s="15"/>
    </row>
    <row r="39" spans="1:18">
      <c r="A39" s="463" t="s">
        <v>24</v>
      </c>
      <c r="B39" s="356"/>
      <c r="C39" s="407"/>
      <c r="D39" s="30">
        <v>17</v>
      </c>
      <c r="E39" s="15">
        <v>0</v>
      </c>
      <c r="F39" s="15">
        <f>F32</f>
        <v>75</v>
      </c>
      <c r="G39" s="30">
        <f t="shared" si="9"/>
        <v>0</v>
      </c>
      <c r="H39" s="187"/>
      <c r="I39" s="364"/>
      <c r="J39" s="364"/>
      <c r="K39" s="364"/>
      <c r="L39" s="364"/>
      <c r="M39" s="15"/>
      <c r="N39" s="15"/>
      <c r="O39" s="15"/>
      <c r="P39" s="52"/>
      <c r="Q39" s="15"/>
      <c r="R39" s="15"/>
    </row>
    <row r="40" spans="1:18">
      <c r="A40" s="463" t="s">
        <v>54</v>
      </c>
      <c r="B40" s="356"/>
      <c r="C40" s="407"/>
      <c r="D40" s="30">
        <v>8</v>
      </c>
      <c r="E40" s="15">
        <v>0</v>
      </c>
      <c r="F40" s="15">
        <v>195</v>
      </c>
      <c r="G40" s="30">
        <f t="shared" si="9"/>
        <v>0</v>
      </c>
      <c r="H40" s="187"/>
      <c r="I40" s="364"/>
      <c r="J40" s="364"/>
      <c r="K40" s="364"/>
      <c r="L40" s="364"/>
      <c r="M40" s="15"/>
      <c r="N40" s="15"/>
      <c r="O40" s="15"/>
      <c r="P40" s="52"/>
      <c r="Q40" s="15"/>
      <c r="R40" s="15"/>
    </row>
    <row r="41" spans="1:18">
      <c r="A41" s="463" t="s">
        <v>31</v>
      </c>
      <c r="B41" s="463"/>
      <c r="C41" s="464"/>
      <c r="D41" s="30">
        <v>6</v>
      </c>
      <c r="E41" s="15">
        <v>0</v>
      </c>
      <c r="F41" s="15">
        <v>553.85</v>
      </c>
      <c r="G41" s="30">
        <f t="shared" si="9"/>
        <v>0</v>
      </c>
      <c r="H41" s="187"/>
      <c r="I41" s="364"/>
      <c r="J41" s="364"/>
      <c r="K41" s="364"/>
      <c r="L41" s="364"/>
      <c r="M41" s="15"/>
      <c r="N41" s="15"/>
      <c r="O41" s="15"/>
      <c r="P41" s="52"/>
      <c r="Q41" s="15"/>
      <c r="R41" s="15"/>
    </row>
    <row r="42" spans="1:18">
      <c r="A42" s="374" t="s">
        <v>158</v>
      </c>
      <c r="B42" s="465"/>
      <c r="C42" s="465"/>
      <c r="D42" s="179"/>
      <c r="E42" s="15"/>
      <c r="F42" s="192" t="s">
        <v>101</v>
      </c>
      <c r="G42" s="30"/>
      <c r="H42" s="187"/>
      <c r="I42" s="364"/>
      <c r="J42" s="364"/>
      <c r="K42" s="364"/>
      <c r="L42" s="364"/>
      <c r="M42" s="15"/>
      <c r="N42" s="15"/>
      <c r="O42" s="15"/>
      <c r="P42" s="52"/>
      <c r="Q42" s="15"/>
      <c r="R42" s="15"/>
    </row>
    <row r="43" spans="1:18">
      <c r="A43" s="467" t="s">
        <v>157</v>
      </c>
      <c r="B43" s="356"/>
      <c r="C43" s="356"/>
      <c r="D43" s="193">
        <v>4</v>
      </c>
      <c r="E43" s="15">
        <v>0.1</v>
      </c>
      <c r="F43" s="15">
        <v>655.20000000000005</v>
      </c>
      <c r="G43" s="30">
        <f t="shared" si="9"/>
        <v>65.52000000000001</v>
      </c>
      <c r="H43" s="187"/>
      <c r="I43" s="364"/>
      <c r="J43" s="364"/>
      <c r="K43" s="364"/>
      <c r="L43" s="364"/>
      <c r="M43" s="15"/>
      <c r="N43" s="15"/>
      <c r="O43" s="15"/>
      <c r="P43" s="52"/>
      <c r="Q43" s="15"/>
      <c r="R43" s="15"/>
    </row>
    <row r="44" spans="1:18">
      <c r="A44" s="467" t="s">
        <v>102</v>
      </c>
      <c r="B44" s="356"/>
      <c r="C44" s="356"/>
      <c r="D44" s="193">
        <v>30</v>
      </c>
      <c r="E44" s="15">
        <v>0.45</v>
      </c>
      <c r="F44" s="15">
        <v>348.65</v>
      </c>
      <c r="G44" s="30">
        <f t="shared" si="9"/>
        <v>156.89249999999998</v>
      </c>
      <c r="H44" s="187"/>
      <c r="I44" s="364"/>
      <c r="J44" s="364"/>
      <c r="K44" s="364"/>
      <c r="L44" s="364"/>
      <c r="M44" s="15"/>
      <c r="N44" s="15"/>
      <c r="O44" s="15"/>
      <c r="P44" s="52"/>
      <c r="Q44" s="15"/>
      <c r="R44" s="15"/>
    </row>
    <row r="45" spans="1:18" ht="15.75" thickBot="1">
      <c r="A45" s="467"/>
      <c r="B45" s="356"/>
      <c r="C45" s="356"/>
      <c r="D45" s="193"/>
      <c r="E45" s="15"/>
      <c r="F45" s="194"/>
      <c r="G45" s="195">
        <f>SUM(G34:G44)</f>
        <v>422.41249999999997</v>
      </c>
      <c r="H45" s="87"/>
      <c r="I45" s="364"/>
      <c r="J45" s="364"/>
      <c r="K45" s="364"/>
      <c r="L45" s="364"/>
      <c r="M45" s="15"/>
      <c r="N45" s="15"/>
      <c r="O45" s="15"/>
      <c r="P45" s="52"/>
      <c r="Q45" s="15"/>
      <c r="R45" s="15"/>
    </row>
    <row r="46" spans="1:18" ht="15.75" thickBot="1">
      <c r="A46" s="21"/>
      <c r="B46" s="21"/>
      <c r="C46" s="21"/>
      <c r="D46" s="21"/>
      <c r="E46" s="21"/>
      <c r="F46" s="196" t="s">
        <v>97</v>
      </c>
      <c r="G46" s="197">
        <f>G33+G45</f>
        <v>1355.8639999999998</v>
      </c>
      <c r="H46" s="21"/>
      <c r="I46" s="364"/>
      <c r="J46" s="364"/>
      <c r="K46" s="364"/>
      <c r="L46" s="364"/>
      <c r="M46" s="15"/>
      <c r="N46" s="15"/>
      <c r="O46" s="15"/>
      <c r="P46" s="15"/>
      <c r="Q46" s="15"/>
      <c r="R46" s="15"/>
    </row>
    <row r="47" spans="1:18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1:1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</row>
    <row r="49" spans="1:18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spans="1:18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spans="1:18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</row>
    <row r="53" spans="1:18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</row>
    <row r="54" spans="1:18">
      <c r="A54" s="21"/>
      <c r="B54" s="21"/>
      <c r="C54" s="21"/>
      <c r="D54" s="21"/>
      <c r="E54" s="21"/>
      <c r="F54" s="21"/>
      <c r="G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</sheetData>
  <mergeCells count="83">
    <mergeCell ref="A31:C31"/>
    <mergeCell ref="I35:L35"/>
    <mergeCell ref="A32:C32"/>
    <mergeCell ref="I44:L44"/>
    <mergeCell ref="A34:C34"/>
    <mergeCell ref="I40:L40"/>
    <mergeCell ref="I41:L41"/>
    <mergeCell ref="I42:L42"/>
    <mergeCell ref="I43:L43"/>
    <mergeCell ref="I36:L36"/>
    <mergeCell ref="I28:L28"/>
    <mergeCell ref="I29:L29"/>
    <mergeCell ref="I30:L30"/>
    <mergeCell ref="I37:L37"/>
    <mergeCell ref="I38:L38"/>
    <mergeCell ref="I34:L34"/>
    <mergeCell ref="I27:L27"/>
    <mergeCell ref="I23:L23"/>
    <mergeCell ref="I18:L18"/>
    <mergeCell ref="A16:C16"/>
    <mergeCell ref="I17:L17"/>
    <mergeCell ref="A21:C21"/>
    <mergeCell ref="A18:C18"/>
    <mergeCell ref="A19:C19"/>
    <mergeCell ref="A22:C22"/>
    <mergeCell ref="I19:L19"/>
    <mergeCell ref="A20:C20"/>
    <mergeCell ref="I25:L25"/>
    <mergeCell ref="A45:C45"/>
    <mergeCell ref="A37:C37"/>
    <mergeCell ref="A38:C38"/>
    <mergeCell ref="A28:C28"/>
    <mergeCell ref="I31:L31"/>
    <mergeCell ref="I32:L32"/>
    <mergeCell ref="I33:L33"/>
    <mergeCell ref="A36:C36"/>
    <mergeCell ref="A39:C39"/>
    <mergeCell ref="A40:C40"/>
    <mergeCell ref="A30:C30"/>
    <mergeCell ref="A44:C44"/>
    <mergeCell ref="A42:C42"/>
    <mergeCell ref="A43:C43"/>
    <mergeCell ref="I45:L45"/>
    <mergeCell ref="I39:L39"/>
    <mergeCell ref="I46:L46"/>
    <mergeCell ref="I16:L16"/>
    <mergeCell ref="A12:C12"/>
    <mergeCell ref="A25:C25"/>
    <mergeCell ref="A26:C26"/>
    <mergeCell ref="I20:L20"/>
    <mergeCell ref="I26:L26"/>
    <mergeCell ref="A29:C29"/>
    <mergeCell ref="A24:C24"/>
    <mergeCell ref="A27:C27"/>
    <mergeCell ref="A13:C13"/>
    <mergeCell ref="I21:L21"/>
    <mergeCell ref="I22:L22"/>
    <mergeCell ref="I24:L24"/>
    <mergeCell ref="A41:C41"/>
    <mergeCell ref="A33:C33"/>
    <mergeCell ref="A1:H2"/>
    <mergeCell ref="A3:H4"/>
    <mergeCell ref="A5:H5"/>
    <mergeCell ref="A6:H6"/>
    <mergeCell ref="I6:P7"/>
    <mergeCell ref="A7:H7"/>
    <mergeCell ref="I3:P3"/>
    <mergeCell ref="I1:R2"/>
    <mergeCell ref="I4:P5"/>
    <mergeCell ref="A8:C8"/>
    <mergeCell ref="I8:L8"/>
    <mergeCell ref="A15:C15"/>
    <mergeCell ref="A14:C14"/>
    <mergeCell ref="A10:C10"/>
    <mergeCell ref="A9:C9"/>
    <mergeCell ref="I12:L12"/>
    <mergeCell ref="A11:C11"/>
    <mergeCell ref="I9:L9"/>
    <mergeCell ref="I15:L15"/>
    <mergeCell ref="I13:L13"/>
    <mergeCell ref="I14:L14"/>
    <mergeCell ref="I10:L10"/>
    <mergeCell ref="I11:L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F52"/>
  <sheetViews>
    <sheetView topLeftCell="A6" workbookViewId="0">
      <selection activeCell="A9" sqref="A9:O40"/>
    </sheetView>
  </sheetViews>
  <sheetFormatPr defaultRowHeight="15"/>
  <cols>
    <col min="3" max="3" width="10.5703125" customWidth="1"/>
    <col min="4" max="4" width="9.85546875" customWidth="1"/>
    <col min="5" max="5" width="11.28515625" customWidth="1"/>
    <col min="6" max="6" width="10.140625" customWidth="1"/>
    <col min="7" max="7" width="9.5703125" customWidth="1"/>
    <col min="8" max="8" width="9.140625" hidden="1" customWidth="1"/>
    <col min="11" max="11" width="8.85546875" customWidth="1"/>
    <col min="12" max="12" width="9.140625" hidden="1" customWidth="1"/>
    <col min="13" max="13" width="11" customWidth="1"/>
    <col min="14" max="14" width="11.7109375" customWidth="1"/>
    <col min="22" max="22" width="9.140625" customWidth="1"/>
    <col min="23" max="23" width="9.140625" hidden="1" customWidth="1"/>
    <col min="31" max="31" width="0.28515625" customWidth="1"/>
    <col min="32" max="32" width="9.140625" hidden="1" customWidth="1"/>
  </cols>
  <sheetData>
    <row r="1" spans="1:15" ht="15" customHeight="1">
      <c r="A1" s="490" t="s">
        <v>32</v>
      </c>
      <c r="B1" s="491"/>
      <c r="C1" s="491"/>
      <c r="D1" s="491"/>
      <c r="E1" s="491"/>
      <c r="F1" s="491"/>
      <c r="G1" s="491"/>
      <c r="H1" s="491"/>
      <c r="I1" s="472" t="str">
        <f>Б.П.!I1</f>
        <v>Утверждаю: 04 декабря  2025г</v>
      </c>
      <c r="J1" s="473"/>
      <c r="K1" s="473"/>
      <c r="L1" s="473"/>
      <c r="M1" s="473"/>
      <c r="N1" s="473"/>
      <c r="O1" s="474"/>
    </row>
    <row r="2" spans="1:15" ht="15.75" customHeight="1" thickBot="1">
      <c r="A2" s="492"/>
      <c r="B2" s="493"/>
      <c r="C2" s="493"/>
      <c r="D2" s="493"/>
      <c r="E2" s="493"/>
      <c r="F2" s="493"/>
      <c r="G2" s="493"/>
      <c r="H2" s="493"/>
      <c r="I2" s="422"/>
      <c r="J2" s="423"/>
      <c r="K2" s="423"/>
      <c r="L2" s="423"/>
      <c r="M2" s="423"/>
      <c r="N2" s="423"/>
      <c r="O2" s="475"/>
    </row>
    <row r="3" spans="1:15" ht="15" customHeight="1">
      <c r="A3" s="468" t="s">
        <v>33</v>
      </c>
      <c r="B3" s="469"/>
      <c r="C3" s="469"/>
      <c r="D3" s="469"/>
      <c r="E3" s="469"/>
      <c r="F3" s="469"/>
      <c r="G3" s="469"/>
      <c r="H3" s="469"/>
      <c r="I3" s="472" t="s">
        <v>112</v>
      </c>
      <c r="J3" s="473"/>
      <c r="K3" s="473"/>
      <c r="L3" s="473"/>
      <c r="M3" s="473"/>
      <c r="N3" s="473"/>
      <c r="O3" s="474"/>
    </row>
    <row r="4" spans="1:15" ht="15" customHeight="1">
      <c r="A4" s="470"/>
      <c r="B4" s="471"/>
      <c r="C4" s="471"/>
      <c r="D4" s="471"/>
      <c r="E4" s="471"/>
      <c r="F4" s="471"/>
      <c r="G4" s="471"/>
      <c r="H4" s="471"/>
      <c r="I4" s="422"/>
      <c r="J4" s="423"/>
      <c r="K4" s="423"/>
      <c r="L4" s="423"/>
      <c r="M4" s="423"/>
      <c r="N4" s="423"/>
      <c r="O4" s="475"/>
    </row>
    <row r="5" spans="1:15" ht="21" customHeight="1">
      <c r="A5" s="478" t="s">
        <v>71</v>
      </c>
      <c r="B5" s="458"/>
      <c r="C5" s="458"/>
      <c r="D5" s="458"/>
      <c r="E5" s="458"/>
      <c r="F5" s="458"/>
      <c r="G5" s="458"/>
      <c r="H5" s="459"/>
      <c r="I5" s="479" t="s">
        <v>34</v>
      </c>
      <c r="J5" s="480"/>
      <c r="K5" s="480"/>
      <c r="L5" s="480"/>
      <c r="M5" s="480"/>
      <c r="N5" s="480"/>
      <c r="O5" s="481"/>
    </row>
    <row r="6" spans="1:15" ht="15" customHeight="1">
      <c r="A6" s="485" t="s">
        <v>80</v>
      </c>
      <c r="B6" s="486"/>
      <c r="C6" s="486"/>
      <c r="D6" s="486"/>
      <c r="E6" s="486"/>
      <c r="F6" s="486"/>
      <c r="G6" s="486"/>
      <c r="H6" s="487"/>
      <c r="I6" s="479"/>
      <c r="J6" s="480"/>
      <c r="K6" s="480"/>
      <c r="L6" s="480"/>
      <c r="M6" s="480"/>
      <c r="N6" s="480"/>
      <c r="O6" s="481"/>
    </row>
    <row r="7" spans="1:15" ht="15.75" customHeight="1" thickBot="1">
      <c r="A7" s="488"/>
      <c r="B7" s="489"/>
      <c r="C7" s="489"/>
      <c r="D7" s="489"/>
      <c r="E7" s="489"/>
      <c r="F7" s="489"/>
      <c r="G7" s="489"/>
      <c r="H7" s="489"/>
      <c r="I7" s="482"/>
      <c r="J7" s="483"/>
      <c r="K7" s="483"/>
      <c r="L7" s="483"/>
      <c r="M7" s="483"/>
      <c r="N7" s="483"/>
      <c r="O7" s="484"/>
    </row>
    <row r="8" spans="1:15" ht="15.75" thickBot="1">
      <c r="A8" s="435" t="s">
        <v>36</v>
      </c>
      <c r="B8" s="436"/>
      <c r="C8" s="436"/>
      <c r="D8" s="203" t="s">
        <v>40</v>
      </c>
      <c r="E8" s="53" t="s">
        <v>37</v>
      </c>
      <c r="F8" s="53" t="s">
        <v>38</v>
      </c>
      <c r="G8" s="204" t="s">
        <v>39</v>
      </c>
      <c r="H8" s="90"/>
      <c r="I8" s="403" t="s">
        <v>36</v>
      </c>
      <c r="J8" s="404"/>
      <c r="K8" s="404"/>
      <c r="L8" s="404"/>
      <c r="M8" s="91" t="s">
        <v>37</v>
      </c>
      <c r="N8" s="91" t="s">
        <v>38</v>
      </c>
      <c r="O8" s="205" t="s">
        <v>39</v>
      </c>
    </row>
    <row r="9" spans="1:15">
      <c r="A9" s="497" t="s">
        <v>147</v>
      </c>
      <c r="B9" s="498"/>
      <c r="C9" s="498"/>
      <c r="D9" s="214">
        <v>90</v>
      </c>
      <c r="E9" s="215">
        <v>90</v>
      </c>
      <c r="F9" s="214"/>
      <c r="G9" s="216"/>
      <c r="H9" s="217"/>
      <c r="I9" s="476" t="str">
        <f>A10</f>
        <v>мука</v>
      </c>
      <c r="J9" s="477"/>
      <c r="K9" s="477"/>
      <c r="L9" s="477"/>
      <c r="M9" s="218">
        <f>E10+E18+E25+E33</f>
        <v>14.100000000000001</v>
      </c>
      <c r="N9" s="218">
        <f>F10</f>
        <v>39</v>
      </c>
      <c r="O9" s="219">
        <f>M9*N9</f>
        <v>549.90000000000009</v>
      </c>
    </row>
    <row r="10" spans="1:15">
      <c r="A10" s="499" t="s">
        <v>23</v>
      </c>
      <c r="B10" s="500"/>
      <c r="C10" s="500"/>
      <c r="D10" s="220">
        <f>E10/$E$9</f>
        <v>0.05</v>
      </c>
      <c r="E10" s="221">
        <v>4.5</v>
      </c>
      <c r="F10" s="221">
        <v>39</v>
      </c>
      <c r="G10" s="222">
        <f>E10*F10</f>
        <v>175.5</v>
      </c>
      <c r="H10" s="223"/>
      <c r="I10" s="476" t="str">
        <f>A11</f>
        <v>сахар</v>
      </c>
      <c r="J10" s="477"/>
      <c r="K10" s="477"/>
      <c r="L10" s="477"/>
      <c r="M10" s="218">
        <f>E11+E19+E26+E34</f>
        <v>1.2250000000000001</v>
      </c>
      <c r="N10" s="218">
        <f>F11</f>
        <v>68</v>
      </c>
      <c r="O10" s="219">
        <f t="shared" ref="O10:O17" si="0">M10*N10</f>
        <v>83.300000000000011</v>
      </c>
    </row>
    <row r="11" spans="1:15">
      <c r="A11" s="499" t="s">
        <v>24</v>
      </c>
      <c r="B11" s="500"/>
      <c r="C11" s="500"/>
      <c r="D11" s="220">
        <f>E11/$E$9</f>
        <v>3.6111111111111114E-3</v>
      </c>
      <c r="E11" s="221">
        <v>0.32500000000000001</v>
      </c>
      <c r="F11" s="221">
        <v>68</v>
      </c>
      <c r="G11" s="222">
        <f t="shared" ref="G11:G15" si="1">E11*F11</f>
        <v>22.1</v>
      </c>
      <c r="H11" s="224"/>
      <c r="I11" s="476" t="str">
        <f>A12</f>
        <v>маргарин</v>
      </c>
      <c r="J11" s="477"/>
      <c r="K11" s="477"/>
      <c r="L11" s="477"/>
      <c r="M11" s="218">
        <f>E12+E20+E27+E35</f>
        <v>3.5</v>
      </c>
      <c r="N11" s="218">
        <f>F12</f>
        <v>195</v>
      </c>
      <c r="O11" s="219">
        <f t="shared" si="0"/>
        <v>682.5</v>
      </c>
    </row>
    <row r="12" spans="1:15">
      <c r="A12" s="499" t="s">
        <v>54</v>
      </c>
      <c r="B12" s="500"/>
      <c r="C12" s="500"/>
      <c r="D12" s="220">
        <f>E12/$E$9</f>
        <v>2.5555555555555554E-2</v>
      </c>
      <c r="E12" s="221">
        <v>2.2999999999999998</v>
      </c>
      <c r="F12" s="221">
        <v>195</v>
      </c>
      <c r="G12" s="222">
        <f t="shared" si="1"/>
        <v>448.49999999999994</v>
      </c>
      <c r="H12" s="223"/>
      <c r="I12" s="476" t="str">
        <f>A14</f>
        <v>творог</v>
      </c>
      <c r="J12" s="477"/>
      <c r="K12" s="477"/>
      <c r="L12" s="477"/>
      <c r="M12" s="218">
        <f>E14</f>
        <v>2.5</v>
      </c>
      <c r="N12" s="218">
        <f>F14</f>
        <v>370.65</v>
      </c>
      <c r="O12" s="219">
        <f t="shared" si="0"/>
        <v>926.625</v>
      </c>
    </row>
    <row r="13" spans="1:15">
      <c r="A13" s="476"/>
      <c r="B13" s="501"/>
      <c r="C13" s="501"/>
      <c r="D13" s="220"/>
      <c r="E13" s="221"/>
      <c r="F13" s="221"/>
      <c r="G13" s="222"/>
      <c r="H13" s="223"/>
      <c r="I13" s="476" t="str">
        <f>A15</f>
        <v>яйцо столовое</v>
      </c>
      <c r="J13" s="477"/>
      <c r="K13" s="477"/>
      <c r="L13" s="477"/>
      <c r="M13" s="218">
        <f>E15</f>
        <v>3</v>
      </c>
      <c r="N13" s="218">
        <f>F15</f>
        <v>7</v>
      </c>
      <c r="O13" s="219">
        <f t="shared" si="0"/>
        <v>21</v>
      </c>
    </row>
    <row r="14" spans="1:15">
      <c r="A14" s="476" t="s">
        <v>148</v>
      </c>
      <c r="B14" s="501"/>
      <c r="C14" s="501"/>
      <c r="D14" s="225">
        <f>E14/$E$9</f>
        <v>2.7777777777777776E-2</v>
      </c>
      <c r="E14" s="221">
        <v>2.5</v>
      </c>
      <c r="F14" s="221">
        <v>370.65</v>
      </c>
      <c r="G14" s="222">
        <f t="shared" si="1"/>
        <v>926.625</v>
      </c>
      <c r="H14" s="223"/>
      <c r="I14" s="494" t="str">
        <f>A21</f>
        <v>дрожжи</v>
      </c>
      <c r="J14" s="495"/>
      <c r="K14" s="496"/>
      <c r="L14" s="226"/>
      <c r="M14" s="218">
        <f>E21+E28+E36</f>
        <v>0.2</v>
      </c>
      <c r="N14" s="218">
        <f>F21</f>
        <v>158</v>
      </c>
      <c r="O14" s="219">
        <f t="shared" si="0"/>
        <v>31.6</v>
      </c>
    </row>
    <row r="15" spans="1:15">
      <c r="A15" s="476" t="s">
        <v>42</v>
      </c>
      <c r="B15" s="501"/>
      <c r="C15" s="501"/>
      <c r="D15" s="225">
        <f>E15/$E$9</f>
        <v>3.3333333333333333E-2</v>
      </c>
      <c r="E15" s="221">
        <v>3</v>
      </c>
      <c r="F15" s="221">
        <v>7</v>
      </c>
      <c r="G15" s="222">
        <f t="shared" si="1"/>
        <v>21</v>
      </c>
      <c r="H15" s="223"/>
      <c r="I15" s="494" t="str">
        <f>A31</f>
        <v>масло растительное</v>
      </c>
      <c r="J15" s="495"/>
      <c r="K15" s="496"/>
      <c r="L15" s="226"/>
      <c r="M15" s="218">
        <f>E31</f>
        <v>0</v>
      </c>
      <c r="N15" s="218">
        <f>F31</f>
        <v>162.18</v>
      </c>
      <c r="O15" s="219">
        <f t="shared" si="0"/>
        <v>0</v>
      </c>
    </row>
    <row r="16" spans="1:15">
      <c r="A16" s="507"/>
      <c r="B16" s="508"/>
      <c r="C16" s="508"/>
      <c r="D16" s="227"/>
      <c r="E16" s="228"/>
      <c r="F16" s="229">
        <f>G16/E9</f>
        <v>17.708055555555553</v>
      </c>
      <c r="G16" s="230">
        <f>SUM(G10:G15)</f>
        <v>1593.7249999999999</v>
      </c>
      <c r="H16" s="223">
        <v>13</v>
      </c>
      <c r="I16" s="231" t="str">
        <f>A29</f>
        <v>мак</v>
      </c>
      <c r="J16" s="232"/>
      <c r="K16" s="233"/>
      <c r="L16" s="226"/>
      <c r="M16" s="218">
        <f>E29</f>
        <v>0.1</v>
      </c>
      <c r="N16" s="218">
        <f>F29</f>
        <v>680</v>
      </c>
      <c r="O16" s="219">
        <f t="shared" si="0"/>
        <v>68</v>
      </c>
    </row>
    <row r="17" spans="1:16">
      <c r="A17" s="497" t="s">
        <v>130</v>
      </c>
      <c r="B17" s="498"/>
      <c r="C17" s="498"/>
      <c r="D17" s="214">
        <v>50</v>
      </c>
      <c r="E17" s="215">
        <v>100</v>
      </c>
      <c r="F17" s="214"/>
      <c r="G17" s="216"/>
      <c r="H17" s="223"/>
      <c r="I17" s="231" t="str">
        <f>A22</f>
        <v>повидло</v>
      </c>
      <c r="J17" s="232"/>
      <c r="K17" s="233"/>
      <c r="L17" s="226"/>
      <c r="M17" s="218">
        <f>E22</f>
        <v>2.5</v>
      </c>
      <c r="N17" s="218">
        <f>F22</f>
        <v>126</v>
      </c>
      <c r="O17" s="219">
        <f t="shared" si="0"/>
        <v>315</v>
      </c>
    </row>
    <row r="18" spans="1:16">
      <c r="A18" s="499" t="s">
        <v>23</v>
      </c>
      <c r="B18" s="500"/>
      <c r="C18" s="500"/>
      <c r="D18" s="220">
        <f>E18/E9</f>
        <v>5.333333333333333E-2</v>
      </c>
      <c r="E18" s="221">
        <v>4.8</v>
      </c>
      <c r="F18" s="221">
        <f>F10</f>
        <v>39</v>
      </c>
      <c r="G18" s="222">
        <f>E18*F18</f>
        <v>187.2</v>
      </c>
      <c r="H18" s="223"/>
      <c r="I18" s="231" t="str">
        <f>A37</f>
        <v>капуста свежая</v>
      </c>
      <c r="J18" s="232"/>
      <c r="K18" s="233"/>
      <c r="L18" s="226"/>
      <c r="M18" s="218">
        <f>E37</f>
        <v>0</v>
      </c>
      <c r="N18" s="218">
        <f>F37</f>
        <v>58</v>
      </c>
      <c r="O18" s="219">
        <f>N18*M18</f>
        <v>0</v>
      </c>
    </row>
    <row r="19" spans="1:16">
      <c r="A19" s="499" t="s">
        <v>24</v>
      </c>
      <c r="B19" s="500"/>
      <c r="C19" s="500"/>
      <c r="D19" s="220">
        <f>E19/E17</f>
        <v>5.0000000000000001E-3</v>
      </c>
      <c r="E19" s="221">
        <v>0.5</v>
      </c>
      <c r="F19" s="221">
        <f t="shared" ref="F19:F20" si="2">F11</f>
        <v>68</v>
      </c>
      <c r="G19" s="222">
        <f t="shared" ref="G19:G21" si="3">E19*F19</f>
        <v>34</v>
      </c>
      <c r="H19" s="223"/>
      <c r="I19" s="476"/>
      <c r="J19" s="477"/>
      <c r="K19" s="477"/>
      <c r="L19" s="477"/>
      <c r="M19" s="218"/>
      <c r="N19" s="218"/>
      <c r="O19" s="234">
        <f>SUM(O9:O18)</f>
        <v>2677.9249999999997</v>
      </c>
      <c r="P19" s="18">
        <f>G40-O19</f>
        <v>0</v>
      </c>
    </row>
    <row r="20" spans="1:16">
      <c r="A20" s="499" t="s">
        <v>54</v>
      </c>
      <c r="B20" s="500"/>
      <c r="C20" s="500"/>
      <c r="D20" s="220">
        <f>E20/E11</f>
        <v>1.846153846153846</v>
      </c>
      <c r="E20" s="221">
        <v>0.6</v>
      </c>
      <c r="F20" s="221">
        <f t="shared" si="2"/>
        <v>195</v>
      </c>
      <c r="G20" s="222">
        <f t="shared" si="3"/>
        <v>117</v>
      </c>
      <c r="H20" s="223"/>
      <c r="I20" s="476"/>
      <c r="J20" s="477"/>
      <c r="K20" s="477"/>
      <c r="L20" s="477"/>
      <c r="M20" s="218"/>
      <c r="N20" s="235">
        <v>1</v>
      </c>
      <c r="O20" s="236">
        <f>O19*2</f>
        <v>5355.8499999999995</v>
      </c>
    </row>
    <row r="21" spans="1:16">
      <c r="A21" s="499" t="s">
        <v>51</v>
      </c>
      <c r="B21" s="500"/>
      <c r="C21" s="500"/>
      <c r="D21" s="220">
        <f>E21/E17</f>
        <v>1E-3</v>
      </c>
      <c r="E21" s="221">
        <v>0.1</v>
      </c>
      <c r="F21" s="221">
        <v>158</v>
      </c>
      <c r="G21" s="222">
        <f t="shared" si="3"/>
        <v>15.8</v>
      </c>
      <c r="H21" s="223">
        <v>11</v>
      </c>
      <c r="I21" s="476"/>
      <c r="J21" s="477"/>
      <c r="K21" s="477"/>
      <c r="L21" s="477"/>
      <c r="M21" s="218"/>
      <c r="N21" s="221"/>
      <c r="O21" s="219"/>
    </row>
    <row r="22" spans="1:16">
      <c r="A22" s="237" t="s">
        <v>131</v>
      </c>
      <c r="B22" s="238"/>
      <c r="C22" s="238"/>
      <c r="D22" s="220">
        <f>E22/E12</f>
        <v>1.0869565217391306</v>
      </c>
      <c r="E22" s="221">
        <v>2.5</v>
      </c>
      <c r="F22" s="221">
        <v>126</v>
      </c>
      <c r="G22" s="222">
        <f>F22*E22</f>
        <v>315</v>
      </c>
      <c r="H22" s="223"/>
      <c r="I22" s="476"/>
      <c r="J22" s="477"/>
      <c r="K22" s="477"/>
      <c r="L22" s="477"/>
      <c r="M22" s="218"/>
      <c r="N22" s="218"/>
      <c r="O22" s="236"/>
    </row>
    <row r="23" spans="1:16">
      <c r="A23" s="476"/>
      <c r="B23" s="501"/>
      <c r="C23" s="501"/>
      <c r="D23" s="221"/>
      <c r="E23" s="221"/>
      <c r="F23" s="239">
        <f>G23/E17</f>
        <v>6.69</v>
      </c>
      <c r="G23" s="240">
        <f>SUM(G17:G22)</f>
        <v>669</v>
      </c>
      <c r="H23" s="223"/>
      <c r="I23" s="476"/>
      <c r="J23" s="477"/>
      <c r="K23" s="477"/>
      <c r="L23" s="477"/>
      <c r="M23" s="218"/>
      <c r="N23" s="218"/>
      <c r="O23" s="236"/>
    </row>
    <row r="24" spans="1:16">
      <c r="A24" s="497" t="s">
        <v>149</v>
      </c>
      <c r="B24" s="498"/>
      <c r="C24" s="498"/>
      <c r="D24" s="214">
        <v>75</v>
      </c>
      <c r="E24" s="215">
        <v>100</v>
      </c>
      <c r="F24" s="214"/>
      <c r="G24" s="240"/>
      <c r="H24" s="223"/>
      <c r="I24" s="476"/>
      <c r="J24" s="477"/>
      <c r="K24" s="477"/>
      <c r="L24" s="477"/>
      <c r="M24" s="218"/>
      <c r="N24" s="218"/>
      <c r="O24" s="219"/>
    </row>
    <row r="25" spans="1:16">
      <c r="A25" s="499" t="s">
        <v>23</v>
      </c>
      <c r="B25" s="500"/>
      <c r="C25" s="500"/>
      <c r="D25" s="220">
        <f>E25/E9</f>
        <v>5.333333333333333E-2</v>
      </c>
      <c r="E25" s="221">
        <v>4.8</v>
      </c>
      <c r="F25" s="221">
        <f>F10</f>
        <v>39</v>
      </c>
      <c r="G25" s="222">
        <f>E25*F25</f>
        <v>187.2</v>
      </c>
      <c r="H25" s="223"/>
      <c r="I25" s="502"/>
      <c r="J25" s="503"/>
      <c r="K25" s="504"/>
      <c r="L25" s="226"/>
      <c r="M25" s="218"/>
      <c r="N25" s="218"/>
      <c r="O25" s="219"/>
    </row>
    <row r="26" spans="1:16">
      <c r="A26" s="499" t="s">
        <v>24</v>
      </c>
      <c r="B26" s="500"/>
      <c r="C26" s="500"/>
      <c r="D26" s="220">
        <f>E26/E10</f>
        <v>8.8888888888888892E-2</v>
      </c>
      <c r="E26" s="221">
        <v>0.4</v>
      </c>
      <c r="F26" s="221">
        <f t="shared" ref="F26:F27" si="4">F11</f>
        <v>68</v>
      </c>
      <c r="G26" s="222">
        <f t="shared" ref="G26:G29" si="5">E26*F26</f>
        <v>27.200000000000003</v>
      </c>
      <c r="H26" s="223"/>
      <c r="I26" s="502"/>
      <c r="J26" s="503"/>
      <c r="K26" s="504"/>
      <c r="L26" s="226"/>
      <c r="M26" s="218"/>
      <c r="N26" s="218"/>
      <c r="O26" s="219"/>
    </row>
    <row r="27" spans="1:16">
      <c r="A27" s="499" t="s">
        <v>54</v>
      </c>
      <c r="B27" s="500"/>
      <c r="C27" s="500"/>
      <c r="D27" s="220">
        <f>E27/E11</f>
        <v>1.846153846153846</v>
      </c>
      <c r="E27" s="221">
        <v>0.6</v>
      </c>
      <c r="F27" s="221">
        <f t="shared" si="4"/>
        <v>195</v>
      </c>
      <c r="G27" s="222">
        <f t="shared" si="5"/>
        <v>117</v>
      </c>
      <c r="H27" s="223"/>
      <c r="I27" s="502"/>
      <c r="J27" s="503"/>
      <c r="K27" s="504"/>
      <c r="L27" s="226"/>
      <c r="M27" s="218"/>
      <c r="N27" s="218"/>
      <c r="O27" s="219"/>
    </row>
    <row r="28" spans="1:16">
      <c r="A28" s="476" t="s">
        <v>51</v>
      </c>
      <c r="B28" s="501"/>
      <c r="C28" s="501"/>
      <c r="D28" s="220">
        <f>E28/E12</f>
        <v>4.3478260869565223E-2</v>
      </c>
      <c r="E28" s="221">
        <v>0.1</v>
      </c>
      <c r="F28" s="221">
        <v>158</v>
      </c>
      <c r="G28" s="222">
        <f t="shared" si="5"/>
        <v>15.8</v>
      </c>
      <c r="H28" s="223"/>
      <c r="I28" s="502"/>
      <c r="J28" s="503"/>
      <c r="K28" s="504"/>
      <c r="L28" s="226"/>
      <c r="M28" s="218"/>
      <c r="N28" s="218"/>
      <c r="O28" s="219"/>
    </row>
    <row r="29" spans="1:16">
      <c r="A29" s="476" t="s">
        <v>150</v>
      </c>
      <c r="B29" s="501"/>
      <c r="C29" s="501"/>
      <c r="D29" s="221">
        <f>E29/E24</f>
        <v>1E-3</v>
      </c>
      <c r="E29" s="221">
        <v>0.1</v>
      </c>
      <c r="F29" s="221">
        <v>680</v>
      </c>
      <c r="G29" s="222">
        <f t="shared" si="5"/>
        <v>68</v>
      </c>
      <c r="H29" s="223"/>
      <c r="I29" s="502"/>
      <c r="J29" s="503"/>
      <c r="K29" s="504"/>
      <c r="L29" s="226"/>
      <c r="M29" s="218"/>
      <c r="N29" s="218"/>
      <c r="O29" s="219"/>
    </row>
    <row r="30" spans="1:16">
      <c r="A30" s="507"/>
      <c r="B30" s="508"/>
      <c r="C30" s="508"/>
      <c r="D30" s="227"/>
      <c r="E30" s="228"/>
      <c r="F30" s="229">
        <f>G30/E17</f>
        <v>4.1520000000000001</v>
      </c>
      <c r="G30" s="230">
        <f>SUM(G25:G29)</f>
        <v>415.2</v>
      </c>
      <c r="H30" s="223"/>
      <c r="I30" s="476"/>
      <c r="J30" s="477"/>
      <c r="K30" s="477"/>
      <c r="L30" s="477"/>
      <c r="M30" s="218"/>
      <c r="N30" s="218"/>
      <c r="O30" s="219"/>
    </row>
    <row r="31" spans="1:16">
      <c r="A31" s="497" t="s">
        <v>19</v>
      </c>
      <c r="B31" s="498"/>
      <c r="C31" s="498"/>
      <c r="D31" s="214">
        <v>1E-3</v>
      </c>
      <c r="E31" s="215">
        <v>0</v>
      </c>
      <c r="F31" s="241">
        <v>162.18</v>
      </c>
      <c r="G31" s="242">
        <f>E31*F31</f>
        <v>0</v>
      </c>
      <c r="H31" s="243"/>
      <c r="I31" s="499"/>
      <c r="J31" s="500"/>
      <c r="K31" s="500"/>
      <c r="L31" s="221"/>
      <c r="M31" s="221"/>
      <c r="N31" s="221"/>
      <c r="O31" s="222"/>
    </row>
    <row r="32" spans="1:16">
      <c r="A32" s="497" t="s">
        <v>132</v>
      </c>
      <c r="B32" s="498"/>
      <c r="C32" s="498"/>
      <c r="D32" s="214">
        <v>75</v>
      </c>
      <c r="E32" s="215">
        <v>100</v>
      </c>
      <c r="F32" s="214"/>
      <c r="G32" s="240"/>
      <c r="H32" s="243"/>
      <c r="I32" s="502" t="s">
        <v>93</v>
      </c>
      <c r="J32" s="503"/>
      <c r="K32" s="504"/>
      <c r="L32" s="218"/>
      <c r="M32" s="218"/>
      <c r="N32" s="218"/>
      <c r="O32" s="236"/>
    </row>
    <row r="33" spans="1:15">
      <c r="A33" s="499" t="s">
        <v>23</v>
      </c>
      <c r="B33" s="500"/>
      <c r="C33" s="500"/>
      <c r="D33" s="220">
        <f>E33/E18</f>
        <v>0</v>
      </c>
      <c r="E33" s="221">
        <v>0</v>
      </c>
      <c r="F33" s="221">
        <v>43</v>
      </c>
      <c r="G33" s="222">
        <f>E33*F33</f>
        <v>0</v>
      </c>
      <c r="H33" s="243"/>
      <c r="I33" s="502"/>
      <c r="J33" s="503"/>
      <c r="K33" s="504"/>
      <c r="L33" s="218"/>
      <c r="M33" s="218"/>
      <c r="N33" s="218"/>
      <c r="O33" s="219"/>
    </row>
    <row r="34" spans="1:15">
      <c r="A34" s="499" t="s">
        <v>24</v>
      </c>
      <c r="B34" s="500"/>
      <c r="C34" s="500"/>
      <c r="D34" s="220">
        <f>E34/E19</f>
        <v>0</v>
      </c>
      <c r="E34" s="221">
        <v>0</v>
      </c>
      <c r="F34" s="221">
        <v>85</v>
      </c>
      <c r="G34" s="222">
        <f t="shared" ref="G34:G37" si="6">E34*F34</f>
        <v>0</v>
      </c>
      <c r="H34" s="243"/>
      <c r="I34" s="502"/>
      <c r="J34" s="503"/>
      <c r="K34" s="504"/>
      <c r="L34" s="218"/>
      <c r="M34" s="218"/>
      <c r="N34" s="218"/>
      <c r="O34" s="219"/>
    </row>
    <row r="35" spans="1:15">
      <c r="A35" s="499" t="s">
        <v>54</v>
      </c>
      <c r="B35" s="500"/>
      <c r="C35" s="500"/>
      <c r="D35" s="220">
        <f>E35/E20</f>
        <v>0</v>
      </c>
      <c r="E35" s="221">
        <v>0</v>
      </c>
      <c r="F35" s="221">
        <v>165</v>
      </c>
      <c r="G35" s="222">
        <f t="shared" si="6"/>
        <v>0</v>
      </c>
      <c r="H35" s="243"/>
      <c r="I35" s="502"/>
      <c r="J35" s="503"/>
      <c r="K35" s="504"/>
      <c r="L35" s="218"/>
      <c r="M35" s="218"/>
      <c r="N35" s="218"/>
      <c r="O35" s="219"/>
    </row>
    <row r="36" spans="1:15">
      <c r="A36" s="476" t="s">
        <v>51</v>
      </c>
      <c r="B36" s="501"/>
      <c r="C36" s="501"/>
      <c r="D36" s="220">
        <f>E36/E21</f>
        <v>0</v>
      </c>
      <c r="E36" s="221">
        <v>0</v>
      </c>
      <c r="F36" s="221">
        <v>158</v>
      </c>
      <c r="G36" s="222">
        <f t="shared" si="6"/>
        <v>0</v>
      </c>
      <c r="H36" s="243"/>
      <c r="I36" s="502"/>
      <c r="J36" s="503"/>
      <c r="K36" s="504"/>
      <c r="L36" s="218"/>
      <c r="M36" s="218"/>
      <c r="N36" s="218"/>
      <c r="O36" s="219"/>
    </row>
    <row r="37" spans="1:15">
      <c r="A37" s="476" t="s">
        <v>133</v>
      </c>
      <c r="B37" s="501"/>
      <c r="C37" s="501"/>
      <c r="D37" s="221">
        <f>E37/E32</f>
        <v>0</v>
      </c>
      <c r="E37" s="221">
        <v>0</v>
      </c>
      <c r="F37" s="221">
        <v>58</v>
      </c>
      <c r="G37" s="222">
        <f t="shared" si="6"/>
        <v>0</v>
      </c>
      <c r="H37" s="243"/>
      <c r="I37" s="502"/>
      <c r="J37" s="503"/>
      <c r="K37" s="504"/>
      <c r="L37" s="218"/>
      <c r="M37" s="218"/>
      <c r="N37" s="218"/>
      <c r="O37" s="219"/>
    </row>
    <row r="38" spans="1:15">
      <c r="A38" s="507"/>
      <c r="B38" s="508"/>
      <c r="C38" s="508"/>
      <c r="D38" s="227"/>
      <c r="E38" s="228"/>
      <c r="F38" s="229">
        <f>G38/E32</f>
        <v>0</v>
      </c>
      <c r="G38" s="230">
        <f>SUM(G33:G37)</f>
        <v>0</v>
      </c>
      <c r="H38" s="243"/>
      <c r="I38" s="502"/>
      <c r="J38" s="503"/>
      <c r="K38" s="504"/>
      <c r="L38" s="218"/>
      <c r="M38" s="218"/>
      <c r="N38" s="218"/>
      <c r="O38" s="219"/>
    </row>
    <row r="39" spans="1:15" ht="15.75" thickBot="1">
      <c r="A39" s="476"/>
      <c r="B39" s="501"/>
      <c r="C39" s="501"/>
      <c r="D39" s="244"/>
      <c r="E39" s="221"/>
      <c r="F39" s="245" t="s">
        <v>97</v>
      </c>
      <c r="G39" s="222"/>
      <c r="H39" s="243"/>
      <c r="I39" s="509"/>
      <c r="J39" s="510"/>
      <c r="K39" s="511"/>
      <c r="L39" s="246"/>
      <c r="M39" s="246"/>
      <c r="N39" s="246"/>
      <c r="O39" s="247"/>
    </row>
    <row r="40" spans="1:15" ht="15.75" thickBot="1">
      <c r="A40" s="505"/>
      <c r="B40" s="506"/>
      <c r="C40" s="506"/>
      <c r="D40" s="248"/>
      <c r="E40" s="249"/>
      <c r="F40" s="246"/>
      <c r="G40" s="250">
        <f>G38+G31+G30+G23+G16</f>
        <v>2677.9250000000002</v>
      </c>
      <c r="H40" s="243"/>
      <c r="I40" s="243"/>
      <c r="J40" s="243"/>
      <c r="K40" s="243"/>
      <c r="L40" s="243"/>
      <c r="M40" s="243"/>
      <c r="N40" s="243"/>
      <c r="O40" s="243"/>
    </row>
    <row r="41" spans="1:15">
      <c r="A41" s="21"/>
      <c r="B41" s="21"/>
      <c r="C41" s="21"/>
      <c r="D41" s="21"/>
      <c r="E41" s="21"/>
      <c r="F41" s="21"/>
      <c r="G41" s="21"/>
      <c r="H41" s="21"/>
      <c r="I41" s="21"/>
      <c r="J41" s="54"/>
      <c r="K41" s="21"/>
      <c r="L41" s="21"/>
      <c r="M41" s="21"/>
      <c r="N41" s="21"/>
      <c r="O41" s="21"/>
    </row>
    <row r="42" spans="1:1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1:15">
      <c r="A44" s="21"/>
      <c r="B44" s="21"/>
      <c r="C44" s="21"/>
      <c r="D44" s="21"/>
      <c r="E44" s="21"/>
      <c r="F44" s="21"/>
      <c r="G44" s="21"/>
      <c r="I44" s="21"/>
      <c r="J44" s="21"/>
      <c r="K44" s="21"/>
      <c r="L44" s="21"/>
      <c r="M44" s="21"/>
      <c r="N44" s="21"/>
      <c r="O44" s="21"/>
    </row>
    <row r="45" spans="1:15">
      <c r="A45" s="21"/>
      <c r="B45" s="21"/>
      <c r="C45" s="21"/>
      <c r="D45" s="21"/>
      <c r="E45" s="21"/>
      <c r="F45" s="21"/>
      <c r="G45" s="21"/>
    </row>
    <row r="46" spans="1:15">
      <c r="A46" s="21"/>
      <c r="B46" s="21"/>
      <c r="C46" s="21"/>
      <c r="D46" s="21"/>
      <c r="E46" s="21"/>
      <c r="F46" s="21"/>
      <c r="G46" s="21"/>
    </row>
    <row r="47" spans="1:15">
      <c r="A47" s="21"/>
      <c r="B47" s="21"/>
      <c r="C47" s="21"/>
      <c r="D47" s="21"/>
      <c r="E47" s="21"/>
      <c r="F47" s="21"/>
      <c r="G47" s="21"/>
    </row>
    <row r="48" spans="1:15">
      <c r="A48" s="21"/>
      <c r="B48" s="21"/>
      <c r="C48" s="21"/>
      <c r="D48" s="21"/>
      <c r="E48" s="21"/>
      <c r="F48" s="21"/>
      <c r="G48" s="21"/>
    </row>
    <row r="49" spans="1:7">
      <c r="A49" s="21"/>
      <c r="B49" s="21"/>
      <c r="C49" s="21"/>
      <c r="D49" s="21"/>
      <c r="E49" s="21"/>
      <c r="F49" s="21"/>
      <c r="G49" s="21"/>
    </row>
    <row r="50" spans="1:7">
      <c r="A50" s="21"/>
      <c r="B50" s="21"/>
      <c r="C50" s="21"/>
      <c r="D50" s="21"/>
      <c r="E50" s="21"/>
      <c r="F50" s="21"/>
      <c r="G50" s="21"/>
    </row>
    <row r="51" spans="1:7">
      <c r="A51" s="21"/>
      <c r="B51" s="21"/>
      <c r="C51" s="21"/>
      <c r="D51" s="21"/>
      <c r="E51" s="21"/>
      <c r="F51" s="21"/>
      <c r="G51" s="21"/>
    </row>
    <row r="52" spans="1:7">
      <c r="A52" s="21"/>
      <c r="B52" s="21"/>
      <c r="C52" s="21"/>
      <c r="D52" s="21"/>
      <c r="E52" s="21"/>
      <c r="G52" s="21"/>
    </row>
  </sheetData>
  <mergeCells count="69">
    <mergeCell ref="I38:K38"/>
    <mergeCell ref="I39:K39"/>
    <mergeCell ref="A36:C36"/>
    <mergeCell ref="A37:C37"/>
    <mergeCell ref="A38:C38"/>
    <mergeCell ref="I36:K36"/>
    <mergeCell ref="I37:K37"/>
    <mergeCell ref="I31:K31"/>
    <mergeCell ref="A32:C32"/>
    <mergeCell ref="A33:C33"/>
    <mergeCell ref="A34:C34"/>
    <mergeCell ref="A35:C35"/>
    <mergeCell ref="I34:K34"/>
    <mergeCell ref="I32:K32"/>
    <mergeCell ref="I35:K35"/>
    <mergeCell ref="A28:C28"/>
    <mergeCell ref="I15:K15"/>
    <mergeCell ref="A23:C23"/>
    <mergeCell ref="A24:C24"/>
    <mergeCell ref="I28:K28"/>
    <mergeCell ref="I22:L22"/>
    <mergeCell ref="A16:C16"/>
    <mergeCell ref="A17:C17"/>
    <mergeCell ref="A18:C18"/>
    <mergeCell ref="A19:C19"/>
    <mergeCell ref="A20:C20"/>
    <mergeCell ref="I19:L19"/>
    <mergeCell ref="I29:K29"/>
    <mergeCell ref="A39:C39"/>
    <mergeCell ref="A40:C40"/>
    <mergeCell ref="I23:L23"/>
    <mergeCell ref="A30:C30"/>
    <mergeCell ref="A31:C31"/>
    <mergeCell ref="I30:L30"/>
    <mergeCell ref="I24:L24"/>
    <mergeCell ref="A29:C29"/>
    <mergeCell ref="A25:C25"/>
    <mergeCell ref="I25:K25"/>
    <mergeCell ref="I26:K26"/>
    <mergeCell ref="I27:K27"/>
    <mergeCell ref="A26:C26"/>
    <mergeCell ref="A27:C27"/>
    <mergeCell ref="I33:K33"/>
    <mergeCell ref="A9:C9"/>
    <mergeCell ref="I21:L21"/>
    <mergeCell ref="A10:C10"/>
    <mergeCell ref="A11:C11"/>
    <mergeCell ref="A12:C12"/>
    <mergeCell ref="A13:C13"/>
    <mergeCell ref="A14:C14"/>
    <mergeCell ref="I12:L12"/>
    <mergeCell ref="A21:C21"/>
    <mergeCell ref="A15:C15"/>
    <mergeCell ref="A3:H4"/>
    <mergeCell ref="I1:O2"/>
    <mergeCell ref="I20:L20"/>
    <mergeCell ref="I3:O4"/>
    <mergeCell ref="A5:H5"/>
    <mergeCell ref="I5:O7"/>
    <mergeCell ref="A6:H6"/>
    <mergeCell ref="A7:H7"/>
    <mergeCell ref="A8:C8"/>
    <mergeCell ref="I8:L8"/>
    <mergeCell ref="A1:H2"/>
    <mergeCell ref="I9:L9"/>
    <mergeCell ref="I10:L10"/>
    <mergeCell ref="I14:K14"/>
    <mergeCell ref="I11:L11"/>
    <mergeCell ref="I13:L13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rowBreaks count="1" manualBreakCount="1">
    <brk id="33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P37"/>
  <sheetViews>
    <sheetView topLeftCell="A3" workbookViewId="0">
      <selection activeCell="I9" sqref="I9:O28"/>
    </sheetView>
  </sheetViews>
  <sheetFormatPr defaultRowHeight="15"/>
  <cols>
    <col min="3" max="3" width="11.7109375" customWidth="1"/>
    <col min="4" max="4" width="9.85546875" customWidth="1"/>
    <col min="5" max="5" width="10.28515625" customWidth="1"/>
    <col min="6" max="6" width="10.140625" customWidth="1"/>
    <col min="7" max="7" width="9.140625" customWidth="1"/>
    <col min="8" max="8" width="0.140625" customWidth="1"/>
    <col min="13" max="13" width="10.42578125" customWidth="1"/>
    <col min="14" max="14" width="9.140625" customWidth="1"/>
  </cols>
  <sheetData>
    <row r="1" spans="1:15">
      <c r="A1" s="515" t="s">
        <v>32</v>
      </c>
      <c r="B1" s="516"/>
      <c r="C1" s="516"/>
      <c r="D1" s="516"/>
      <c r="E1" s="516"/>
      <c r="F1" s="516"/>
      <c r="G1" s="516"/>
      <c r="H1" s="517"/>
      <c r="I1" s="338" t="str">
        <f>Б.П.!I1</f>
        <v>Утверждаю: 04 декабря  2025г</v>
      </c>
      <c r="J1" s="339"/>
      <c r="K1" s="339"/>
      <c r="L1" s="339"/>
      <c r="M1" s="339"/>
      <c r="N1" s="339"/>
      <c r="O1" s="328"/>
    </row>
    <row r="2" spans="1:15">
      <c r="A2" s="518"/>
      <c r="B2" s="519"/>
      <c r="C2" s="519"/>
      <c r="D2" s="519"/>
      <c r="E2" s="519"/>
      <c r="F2" s="519"/>
      <c r="G2" s="519"/>
      <c r="H2" s="520"/>
      <c r="I2" s="340"/>
      <c r="J2" s="281"/>
      <c r="K2" s="281"/>
      <c r="L2" s="281"/>
      <c r="M2" s="281"/>
      <c r="N2" s="281"/>
      <c r="O2" s="329"/>
    </row>
    <row r="3" spans="1:15">
      <c r="A3" s="521" t="s">
        <v>33</v>
      </c>
      <c r="B3" s="522"/>
      <c r="C3" s="522"/>
      <c r="D3" s="522"/>
      <c r="E3" s="522"/>
      <c r="F3" s="522"/>
      <c r="G3" s="522"/>
      <c r="H3" s="523"/>
      <c r="I3" s="341"/>
      <c r="J3" s="293"/>
      <c r="K3" s="293"/>
      <c r="L3" s="293"/>
      <c r="M3" s="293"/>
      <c r="N3" s="293"/>
      <c r="O3" s="342"/>
    </row>
    <row r="4" spans="1:15">
      <c r="A4" s="521"/>
      <c r="B4" s="522"/>
      <c r="C4" s="522"/>
      <c r="D4" s="522"/>
      <c r="E4" s="522"/>
      <c r="F4" s="522"/>
      <c r="G4" s="522"/>
      <c r="H4" s="523"/>
      <c r="I4" s="343" t="s">
        <v>111</v>
      </c>
      <c r="J4" s="279"/>
      <c r="K4" s="279"/>
      <c r="L4" s="279"/>
      <c r="M4" s="279"/>
      <c r="N4" s="279"/>
      <c r="O4" s="330"/>
    </row>
    <row r="5" spans="1:15" ht="21">
      <c r="A5" s="524" t="s">
        <v>35</v>
      </c>
      <c r="B5" s="288"/>
      <c r="C5" s="288"/>
      <c r="D5" s="288"/>
      <c r="E5" s="288"/>
      <c r="F5" s="288"/>
      <c r="G5" s="288"/>
      <c r="H5" s="525"/>
      <c r="I5" s="344"/>
      <c r="J5" s="287"/>
      <c r="K5" s="287"/>
      <c r="L5" s="287"/>
      <c r="M5" s="287"/>
      <c r="N5" s="287"/>
      <c r="O5" s="331"/>
    </row>
    <row r="6" spans="1:15">
      <c r="A6" s="526" t="s">
        <v>118</v>
      </c>
      <c r="B6" s="527"/>
      <c r="C6" s="527"/>
      <c r="D6" s="527"/>
      <c r="E6" s="527"/>
      <c r="F6" s="527"/>
      <c r="G6" s="527"/>
      <c r="H6" s="528"/>
      <c r="I6" s="351" t="s">
        <v>34</v>
      </c>
      <c r="J6" s="296"/>
      <c r="K6" s="296"/>
      <c r="L6" s="296"/>
      <c r="M6" s="296"/>
      <c r="N6" s="296"/>
      <c r="O6" s="332"/>
    </row>
    <row r="7" spans="1:15" ht="15.75" thickBot="1">
      <c r="A7" s="529"/>
      <c r="B7" s="530"/>
      <c r="C7" s="530"/>
      <c r="D7" s="530"/>
      <c r="E7" s="530"/>
      <c r="F7" s="530"/>
      <c r="G7" s="530"/>
      <c r="H7" s="531"/>
      <c r="I7" s="352"/>
      <c r="J7" s="298"/>
      <c r="K7" s="298"/>
      <c r="L7" s="298"/>
      <c r="M7" s="298"/>
      <c r="N7" s="298"/>
      <c r="O7" s="333"/>
    </row>
    <row r="8" spans="1:15">
      <c r="A8" s="532" t="s">
        <v>36</v>
      </c>
      <c r="B8" s="533"/>
      <c r="C8" s="533"/>
      <c r="D8" s="104" t="s">
        <v>40</v>
      </c>
      <c r="E8" s="97" t="s">
        <v>37</v>
      </c>
      <c r="F8" s="97" t="s">
        <v>38</v>
      </c>
      <c r="G8" s="98" t="s">
        <v>39</v>
      </c>
      <c r="H8" s="100" t="s">
        <v>39</v>
      </c>
      <c r="I8" s="534" t="s">
        <v>36</v>
      </c>
      <c r="J8" s="535"/>
      <c r="K8" s="535"/>
      <c r="L8" s="535"/>
      <c r="M8" s="97" t="s">
        <v>37</v>
      </c>
      <c r="N8" s="97" t="s">
        <v>38</v>
      </c>
      <c r="O8" s="98" t="s">
        <v>39</v>
      </c>
    </row>
    <row r="9" spans="1:15">
      <c r="A9" s="512" t="s">
        <v>65</v>
      </c>
      <c r="B9" s="513"/>
      <c r="C9" s="513"/>
      <c r="D9" s="19"/>
      <c r="E9" s="2">
        <v>12</v>
      </c>
      <c r="F9" s="2"/>
      <c r="G9" s="105"/>
      <c r="H9" s="101"/>
      <c r="I9" s="514" t="str">
        <f>A10</f>
        <v>вафли</v>
      </c>
      <c r="J9" s="265"/>
      <c r="K9" s="265"/>
      <c r="L9" s="271"/>
      <c r="M9" s="15">
        <f>E10</f>
        <v>0</v>
      </c>
      <c r="N9" s="15">
        <f>F10</f>
        <v>761.45</v>
      </c>
      <c r="O9" s="73">
        <f>M9*N9</f>
        <v>0</v>
      </c>
    </row>
    <row r="10" spans="1:15">
      <c r="A10" s="514" t="s">
        <v>159</v>
      </c>
      <c r="B10" s="265"/>
      <c r="C10" s="271"/>
      <c r="D10" s="4">
        <v>0.1</v>
      </c>
      <c r="E10" s="1">
        <v>0</v>
      </c>
      <c r="F10" s="1">
        <v>761.45</v>
      </c>
      <c r="G10" s="106">
        <f>E10*F10</f>
        <v>0</v>
      </c>
      <c r="H10" s="101"/>
      <c r="I10" s="514">
        <f>A11</f>
        <v>0</v>
      </c>
      <c r="J10" s="265"/>
      <c r="K10" s="265"/>
      <c r="L10" s="271"/>
      <c r="M10" s="15">
        <f>E11</f>
        <v>0</v>
      </c>
      <c r="N10" s="15">
        <f>F11</f>
        <v>0</v>
      </c>
      <c r="O10" s="73">
        <f>M10*N10</f>
        <v>0</v>
      </c>
    </row>
    <row r="11" spans="1:15">
      <c r="A11" s="514"/>
      <c r="B11" s="265"/>
      <c r="C11" s="271"/>
      <c r="D11" s="4"/>
      <c r="E11" s="1"/>
      <c r="F11" s="1"/>
      <c r="G11" s="106"/>
      <c r="H11" s="101"/>
      <c r="I11" s="514" t="str">
        <f>A14</f>
        <v>картофель</v>
      </c>
      <c r="J11" s="265"/>
      <c r="K11" s="265"/>
      <c r="L11" s="271"/>
      <c r="M11" s="15">
        <f>E14</f>
        <v>0.7</v>
      </c>
      <c r="N11" s="15">
        <f>F14</f>
        <v>30</v>
      </c>
      <c r="O11" s="73">
        <f t="shared" ref="O11:O25" si="0">M11*N11</f>
        <v>21</v>
      </c>
    </row>
    <row r="12" spans="1:15">
      <c r="A12" s="536" t="s">
        <v>66</v>
      </c>
      <c r="B12" s="537"/>
      <c r="C12" s="538"/>
      <c r="D12" s="19"/>
      <c r="E12" s="2"/>
      <c r="F12" s="2"/>
      <c r="G12" s="106">
        <f t="shared" ref="G12:G35" si="1">E12*F12</f>
        <v>0</v>
      </c>
      <c r="H12" s="101"/>
      <c r="I12" s="514" t="str">
        <f t="shared" ref="I12:I16" si="2">A15</f>
        <v>крупа перловая</v>
      </c>
      <c r="J12" s="265"/>
      <c r="K12" s="265"/>
      <c r="L12" s="271"/>
      <c r="M12" s="46">
        <f>E15</f>
        <v>7.0000000000000007E-2</v>
      </c>
      <c r="N12" s="15">
        <f t="shared" ref="N12:N16" si="3">F15</f>
        <v>29</v>
      </c>
      <c r="O12" s="73">
        <f t="shared" si="0"/>
        <v>2.0300000000000002</v>
      </c>
    </row>
    <row r="13" spans="1:15">
      <c r="A13" s="344" t="s">
        <v>73</v>
      </c>
      <c r="B13" s="287"/>
      <c r="C13" s="287"/>
      <c r="D13" s="3" t="s">
        <v>43</v>
      </c>
      <c r="E13" s="3"/>
      <c r="F13" s="31" t="s">
        <v>74</v>
      </c>
      <c r="G13" s="106"/>
      <c r="H13" s="102" t="s">
        <v>50</v>
      </c>
      <c r="I13" s="514" t="str">
        <f t="shared" si="2"/>
        <v>морковь</v>
      </c>
      <c r="J13" s="265"/>
      <c r="K13" s="265"/>
      <c r="L13" s="271"/>
      <c r="M13" s="46">
        <f>E16</f>
        <v>0.05</v>
      </c>
      <c r="N13" s="15">
        <f t="shared" si="3"/>
        <v>65</v>
      </c>
      <c r="O13" s="73">
        <f t="shared" si="0"/>
        <v>3.25</v>
      </c>
    </row>
    <row r="14" spans="1:15">
      <c r="A14" s="539" t="s">
        <v>18</v>
      </c>
      <c r="B14" s="540"/>
      <c r="C14" s="540"/>
      <c r="D14" s="4">
        <v>0.1</v>
      </c>
      <c r="E14" s="4">
        <v>0.7</v>
      </c>
      <c r="F14" s="4">
        <f>ГПД!F11</f>
        <v>30</v>
      </c>
      <c r="G14" s="106">
        <f t="shared" si="1"/>
        <v>21</v>
      </c>
      <c r="H14" s="102"/>
      <c r="I14" s="514" t="str">
        <f t="shared" si="2"/>
        <v>лук репчатый</v>
      </c>
      <c r="J14" s="265"/>
      <c r="K14" s="265"/>
      <c r="L14" s="271"/>
      <c r="M14" s="15">
        <f>E17+E26</f>
        <v>0.38</v>
      </c>
      <c r="N14" s="15">
        <f t="shared" si="3"/>
        <v>55</v>
      </c>
      <c r="O14" s="73">
        <f t="shared" si="0"/>
        <v>20.9</v>
      </c>
    </row>
    <row r="15" spans="1:15">
      <c r="A15" s="539" t="s">
        <v>75</v>
      </c>
      <c r="B15" s="540"/>
      <c r="C15" s="540"/>
      <c r="D15" s="4">
        <v>0.05</v>
      </c>
      <c r="E15" s="32">
        <v>7.0000000000000007E-2</v>
      </c>
      <c r="F15" s="4">
        <f>ГПД!F12</f>
        <v>29</v>
      </c>
      <c r="G15" s="106">
        <f t="shared" si="1"/>
        <v>2.0300000000000002</v>
      </c>
      <c r="H15" s="103"/>
      <c r="I15" s="514" t="str">
        <f t="shared" si="2"/>
        <v>масло растительное</v>
      </c>
      <c r="J15" s="265"/>
      <c r="K15" s="265"/>
      <c r="L15" s="271"/>
      <c r="M15" s="15">
        <f>E18+E27+E31</f>
        <v>0.13</v>
      </c>
      <c r="N15" s="15">
        <f t="shared" si="3"/>
        <v>162.18</v>
      </c>
      <c r="O15" s="73">
        <f t="shared" si="0"/>
        <v>21.083400000000001</v>
      </c>
    </row>
    <row r="16" spans="1:15">
      <c r="A16" s="539" t="s">
        <v>46</v>
      </c>
      <c r="B16" s="540"/>
      <c r="C16" s="540"/>
      <c r="D16" s="4">
        <v>1.2500000000000001E-2</v>
      </c>
      <c r="E16" s="32">
        <v>0.05</v>
      </c>
      <c r="F16" s="4">
        <f>ГПД!F13</f>
        <v>65</v>
      </c>
      <c r="G16" s="106">
        <f t="shared" si="1"/>
        <v>3.25</v>
      </c>
      <c r="H16" s="102"/>
      <c r="I16" s="514" t="str">
        <f t="shared" si="2"/>
        <v>огурцы консервированные</v>
      </c>
      <c r="J16" s="265"/>
      <c r="K16" s="265"/>
      <c r="L16" s="271"/>
      <c r="M16" s="15">
        <f t="shared" ref="M16" si="4">E19</f>
        <v>0.1</v>
      </c>
      <c r="N16" s="15">
        <f t="shared" si="3"/>
        <v>400</v>
      </c>
      <c r="O16" s="73">
        <f t="shared" si="0"/>
        <v>40</v>
      </c>
    </row>
    <row r="17" spans="1:16">
      <c r="A17" s="539" t="s">
        <v>44</v>
      </c>
      <c r="B17" s="540"/>
      <c r="C17" s="540"/>
      <c r="D17" s="4">
        <v>6.0000000000000001E-3</v>
      </c>
      <c r="E17" s="4">
        <v>0.05</v>
      </c>
      <c r="F17" s="4">
        <f>ГПД!F14</f>
        <v>55</v>
      </c>
      <c r="G17" s="106">
        <f t="shared" si="1"/>
        <v>2.75</v>
      </c>
      <c r="H17" s="102"/>
      <c r="I17" s="514" t="str">
        <f>A20</f>
        <v>томат паста</v>
      </c>
      <c r="J17" s="265"/>
      <c r="K17" s="265"/>
      <c r="L17" s="271"/>
      <c r="M17" s="15">
        <f>E20</f>
        <v>0.05</v>
      </c>
      <c r="N17" s="15">
        <f>F20</f>
        <v>260</v>
      </c>
      <c r="O17" s="73">
        <f t="shared" si="0"/>
        <v>13</v>
      </c>
    </row>
    <row r="18" spans="1:16">
      <c r="A18" s="541" t="s">
        <v>19</v>
      </c>
      <c r="B18" s="324"/>
      <c r="C18" s="324"/>
      <c r="D18" s="11">
        <v>4.0000000000000001E-3</v>
      </c>
      <c r="E18" s="4">
        <v>0</v>
      </c>
      <c r="F18" s="4">
        <f>ГПД!F15</f>
        <v>162.18</v>
      </c>
      <c r="G18" s="106">
        <f t="shared" si="1"/>
        <v>0</v>
      </c>
      <c r="H18" s="102"/>
      <c r="I18" s="514" t="str">
        <f>A21</f>
        <v>мясо говядина</v>
      </c>
      <c r="J18" s="265"/>
      <c r="K18" s="265"/>
      <c r="L18" s="271"/>
      <c r="M18" s="46">
        <f>E21+E23</f>
        <v>0.5</v>
      </c>
      <c r="N18" s="15">
        <f>F21</f>
        <v>500</v>
      </c>
      <c r="O18" s="73">
        <f t="shared" si="0"/>
        <v>250</v>
      </c>
    </row>
    <row r="19" spans="1:16">
      <c r="A19" s="539" t="s">
        <v>76</v>
      </c>
      <c r="B19" s="540"/>
      <c r="C19" s="540"/>
      <c r="D19" s="4">
        <v>0.02</v>
      </c>
      <c r="E19" s="4">
        <v>0.1</v>
      </c>
      <c r="F19" s="4">
        <f>ГПД!F16</f>
        <v>400</v>
      </c>
      <c r="G19" s="106">
        <f t="shared" si="1"/>
        <v>40</v>
      </c>
      <c r="H19" s="102"/>
      <c r="I19" s="514" t="str">
        <f>A24</f>
        <v>крупа рис</v>
      </c>
      <c r="J19" s="265"/>
      <c r="K19" s="265"/>
      <c r="L19" s="271"/>
      <c r="M19" s="46">
        <f>E24</f>
        <v>0.04</v>
      </c>
      <c r="N19" s="15">
        <f>F24</f>
        <v>113</v>
      </c>
      <c r="O19" s="73">
        <f t="shared" si="0"/>
        <v>4.5200000000000005</v>
      </c>
    </row>
    <row r="20" spans="1:16">
      <c r="A20" s="107" t="s">
        <v>45</v>
      </c>
      <c r="B20" s="81"/>
      <c r="C20" s="81"/>
      <c r="D20" s="4">
        <v>5.0000000000000001E-3</v>
      </c>
      <c r="E20" s="4">
        <v>0.05</v>
      </c>
      <c r="F20" s="4">
        <f>ГПД!F17</f>
        <v>260</v>
      </c>
      <c r="G20" s="106">
        <f t="shared" si="1"/>
        <v>13</v>
      </c>
      <c r="H20" s="102"/>
      <c r="I20" s="514" t="str">
        <f>A25</f>
        <v>мука</v>
      </c>
      <c r="J20" s="265"/>
      <c r="K20" s="265"/>
      <c r="L20" s="271"/>
      <c r="M20" s="46">
        <f>E25</f>
        <v>7.0000000000000007E-2</v>
      </c>
      <c r="N20" s="15">
        <f>F25</f>
        <v>39</v>
      </c>
      <c r="O20" s="73">
        <f t="shared" si="0"/>
        <v>2.7300000000000004</v>
      </c>
    </row>
    <row r="21" spans="1:16">
      <c r="A21" s="539" t="s">
        <v>47</v>
      </c>
      <c r="B21" s="540"/>
      <c r="C21" s="540"/>
      <c r="D21" s="4">
        <v>2.7E-2</v>
      </c>
      <c r="E21" s="4">
        <v>0.1</v>
      </c>
      <c r="F21" s="4">
        <f>ГПД!F18</f>
        <v>500</v>
      </c>
      <c r="G21" s="106">
        <f t="shared" si="1"/>
        <v>50</v>
      </c>
      <c r="H21" s="102"/>
      <c r="I21" s="514" t="str">
        <f>A28</f>
        <v>масло сливочное</v>
      </c>
      <c r="J21" s="265"/>
      <c r="K21" s="265"/>
      <c r="L21" s="271"/>
      <c r="M21" s="46">
        <f>E28</f>
        <v>7.0000000000000007E-2</v>
      </c>
      <c r="N21" s="15">
        <f>F28</f>
        <v>975.5</v>
      </c>
      <c r="O21" s="73">
        <f t="shared" si="0"/>
        <v>68.285000000000011</v>
      </c>
    </row>
    <row r="22" spans="1:16">
      <c r="A22" s="343" t="s">
        <v>96</v>
      </c>
      <c r="B22" s="279"/>
      <c r="C22" s="279"/>
      <c r="D22" s="1" t="s">
        <v>68</v>
      </c>
      <c r="E22" s="1"/>
      <c r="F22" s="39" t="s">
        <v>99</v>
      </c>
      <c r="G22" s="106"/>
      <c r="H22" s="102"/>
      <c r="I22" s="514" t="str">
        <f>A34</f>
        <v>компотная смесь</v>
      </c>
      <c r="J22" s="265"/>
      <c r="K22" s="265"/>
      <c r="L22" s="271"/>
      <c r="M22" s="15">
        <f>E34</f>
        <v>0.15</v>
      </c>
      <c r="N22" s="15">
        <f t="shared" ref="N22" si="5">F34</f>
        <v>230</v>
      </c>
      <c r="O22" s="73">
        <f t="shared" si="0"/>
        <v>34.5</v>
      </c>
    </row>
    <row r="23" spans="1:16">
      <c r="A23" s="539" t="s">
        <v>47</v>
      </c>
      <c r="B23" s="540"/>
      <c r="C23" s="540"/>
      <c r="D23" s="4">
        <v>0.06</v>
      </c>
      <c r="E23" s="1">
        <v>0.4</v>
      </c>
      <c r="F23" s="1">
        <v>500</v>
      </c>
      <c r="G23" s="106">
        <f t="shared" si="1"/>
        <v>200</v>
      </c>
      <c r="H23" s="102"/>
      <c r="I23" s="514" t="str">
        <f>A35</f>
        <v>сахар</v>
      </c>
      <c r="J23" s="265"/>
      <c r="K23" s="265"/>
      <c r="L23" s="271"/>
      <c r="M23" s="15">
        <f>E35</f>
        <v>0.28000000000000003</v>
      </c>
      <c r="N23" s="15">
        <f>F35</f>
        <v>75</v>
      </c>
      <c r="O23" s="73">
        <f t="shared" si="0"/>
        <v>21.000000000000004</v>
      </c>
    </row>
    <row r="24" spans="1:16">
      <c r="A24" s="539" t="s">
        <v>78</v>
      </c>
      <c r="B24" s="324"/>
      <c r="C24" s="324"/>
      <c r="D24" s="8">
        <v>6.0000000000000001E-3</v>
      </c>
      <c r="E24" s="9">
        <v>0.04</v>
      </c>
      <c r="F24" s="1">
        <v>113</v>
      </c>
      <c r="G24" s="106">
        <f t="shared" si="1"/>
        <v>4.5200000000000005</v>
      </c>
      <c r="H24" s="102"/>
      <c r="I24" s="514" t="str">
        <f>A30</f>
        <v>макароны.</v>
      </c>
      <c r="J24" s="265"/>
      <c r="K24" s="265"/>
      <c r="L24" s="271"/>
      <c r="M24" s="15">
        <f>E30</f>
        <v>0.95</v>
      </c>
      <c r="N24" s="15">
        <f t="shared" ref="N24" si="6">F30</f>
        <v>50.98</v>
      </c>
      <c r="O24" s="73">
        <f t="shared" si="0"/>
        <v>48.430999999999997</v>
      </c>
    </row>
    <row r="25" spans="1:16">
      <c r="A25" s="539" t="s">
        <v>23</v>
      </c>
      <c r="B25" s="540"/>
      <c r="C25" s="540"/>
      <c r="D25" s="8">
        <v>5.0000000000000001E-3</v>
      </c>
      <c r="E25" s="1">
        <v>7.0000000000000007E-2</v>
      </c>
      <c r="F25" s="1">
        <f>ОВЗ!F25</f>
        <v>39</v>
      </c>
      <c r="G25" s="106">
        <f t="shared" si="1"/>
        <v>2.7300000000000004</v>
      </c>
      <c r="H25" s="102"/>
      <c r="I25" s="514" t="str">
        <f>A32</f>
        <v>Зелёный горошек</v>
      </c>
      <c r="J25" s="265"/>
      <c r="K25" s="265"/>
      <c r="L25" s="271"/>
      <c r="M25" s="15">
        <f>E32</f>
        <v>0.42</v>
      </c>
      <c r="N25" s="15">
        <f>F32</f>
        <v>185.88</v>
      </c>
      <c r="O25" s="73">
        <f t="shared" si="0"/>
        <v>78.069599999999994</v>
      </c>
    </row>
    <row r="26" spans="1:16">
      <c r="A26" s="107" t="s">
        <v>44</v>
      </c>
      <c r="B26" s="81"/>
      <c r="C26" s="81"/>
      <c r="D26" s="8">
        <v>2.4E-2</v>
      </c>
      <c r="E26" s="1">
        <v>0.33</v>
      </c>
      <c r="F26" s="1">
        <v>55</v>
      </c>
      <c r="G26" s="106">
        <f t="shared" si="1"/>
        <v>18.150000000000002</v>
      </c>
      <c r="H26" s="102"/>
      <c r="I26" s="526"/>
      <c r="J26" s="527"/>
      <c r="K26" s="527"/>
      <c r="L26" s="527"/>
      <c r="M26" s="1"/>
      <c r="N26" s="15"/>
      <c r="O26" s="73"/>
    </row>
    <row r="27" spans="1:16">
      <c r="A27" s="539" t="s">
        <v>19</v>
      </c>
      <c r="B27" s="540"/>
      <c r="C27" s="540"/>
      <c r="D27" s="8">
        <v>4.0000000000000001E-3</v>
      </c>
      <c r="E27" s="1">
        <v>0.05</v>
      </c>
      <c r="F27" s="1">
        <f>F18</f>
        <v>162.18</v>
      </c>
      <c r="G27" s="106">
        <f t="shared" si="1"/>
        <v>8.109</v>
      </c>
      <c r="H27" s="102"/>
      <c r="I27" s="526"/>
      <c r="J27" s="527"/>
      <c r="K27" s="527"/>
      <c r="L27" s="527"/>
      <c r="M27" s="1"/>
      <c r="N27" s="15"/>
      <c r="O27" s="73">
        <f t="shared" ref="O27" si="7">M27*N27</f>
        <v>0</v>
      </c>
    </row>
    <row r="28" spans="1:16">
      <c r="A28" s="539" t="s">
        <v>17</v>
      </c>
      <c r="B28" s="540"/>
      <c r="C28" s="540"/>
      <c r="D28" s="8">
        <v>5.0000000000000001E-3</v>
      </c>
      <c r="E28" s="1">
        <v>7.0000000000000007E-2</v>
      </c>
      <c r="F28" s="3">
        <v>975.5</v>
      </c>
      <c r="G28" s="106">
        <f t="shared" si="1"/>
        <v>68.285000000000011</v>
      </c>
      <c r="H28" s="102">
        <f>E42*F42</f>
        <v>0</v>
      </c>
      <c r="I28" s="526"/>
      <c r="J28" s="527"/>
      <c r="K28" s="527"/>
      <c r="L28" s="527"/>
      <c r="M28" s="1"/>
      <c r="N28" s="15"/>
      <c r="O28" s="92">
        <f>SUM(O9:O27)</f>
        <v>628.79900000000009</v>
      </c>
      <c r="P28">
        <f>O28/E9</f>
        <v>52.399916666666677</v>
      </c>
    </row>
    <row r="29" spans="1:16">
      <c r="A29" s="343" t="s">
        <v>107</v>
      </c>
      <c r="B29" s="279"/>
      <c r="C29" s="279"/>
      <c r="D29" s="4" t="s">
        <v>108</v>
      </c>
      <c r="E29" s="4"/>
      <c r="F29" s="39" t="s">
        <v>109</v>
      </c>
      <c r="G29" s="108"/>
      <c r="H29" s="102">
        <f>E43*F43</f>
        <v>0</v>
      </c>
      <c r="I29" s="526"/>
      <c r="J29" s="527"/>
      <c r="K29" s="527"/>
      <c r="L29" s="527"/>
      <c r="M29" s="1"/>
      <c r="N29" s="15"/>
      <c r="O29" s="99"/>
    </row>
    <row r="30" spans="1:16">
      <c r="A30" s="539" t="s">
        <v>110</v>
      </c>
      <c r="B30" s="324"/>
      <c r="C30" s="324"/>
      <c r="D30" s="4">
        <v>68</v>
      </c>
      <c r="E30" s="4">
        <v>0.95</v>
      </c>
      <c r="F30" s="4">
        <f>ОВЗ!F30</f>
        <v>50.98</v>
      </c>
      <c r="G30" s="106">
        <f>E30*F30</f>
        <v>48.430999999999997</v>
      </c>
      <c r="H30" s="102"/>
      <c r="I30" s="526"/>
      <c r="J30" s="527"/>
      <c r="K30" s="527"/>
      <c r="L30" s="527"/>
      <c r="M30" s="1"/>
      <c r="N30" s="15"/>
      <c r="O30" s="99"/>
    </row>
    <row r="31" spans="1:16">
      <c r="A31" s="539" t="s">
        <v>19</v>
      </c>
      <c r="B31" s="540"/>
      <c r="C31" s="540"/>
      <c r="D31" s="4">
        <v>0.06</v>
      </c>
      <c r="E31" s="1">
        <v>0.08</v>
      </c>
      <c r="F31" s="1">
        <f>F18</f>
        <v>162.18</v>
      </c>
      <c r="G31" s="106">
        <f>E31*F31</f>
        <v>12.974400000000001</v>
      </c>
      <c r="H31" s="102"/>
      <c r="I31" s="526"/>
      <c r="J31" s="527"/>
      <c r="K31" s="527"/>
      <c r="L31" s="527"/>
      <c r="M31" s="1"/>
      <c r="N31" s="15"/>
      <c r="O31" s="99"/>
    </row>
    <row r="32" spans="1:16">
      <c r="A32" s="539" t="str">
        <f>ОВЗ!A34</f>
        <v>Зелёный горошек</v>
      </c>
      <c r="B32" s="540"/>
      <c r="C32" s="540"/>
      <c r="D32" s="4">
        <v>0.03</v>
      </c>
      <c r="E32" s="3">
        <v>0.42</v>
      </c>
      <c r="F32" s="3">
        <f>ОВЗ!F34</f>
        <v>185.88</v>
      </c>
      <c r="G32" s="106">
        <f>E32*F32</f>
        <v>78.069599999999994</v>
      </c>
      <c r="H32" s="102"/>
      <c r="I32" s="526"/>
      <c r="J32" s="527"/>
      <c r="K32" s="527"/>
      <c r="L32" s="527"/>
      <c r="M32" s="1"/>
      <c r="N32" s="15"/>
      <c r="O32" s="99"/>
    </row>
    <row r="33" spans="1:15">
      <c r="A33" s="547" t="str">
        <f>ОВЗ!A36</f>
        <v>Компот</v>
      </c>
      <c r="B33" s="268"/>
      <c r="C33" s="269"/>
      <c r="D33" s="8">
        <v>200</v>
      </c>
      <c r="E33" s="22"/>
      <c r="F33" s="38" t="s">
        <v>98</v>
      </c>
      <c r="G33" s="106"/>
      <c r="H33" s="102"/>
      <c r="I33" s="526"/>
      <c r="J33" s="527"/>
      <c r="K33" s="527"/>
      <c r="L33" s="527"/>
      <c r="M33" s="1"/>
      <c r="N33" s="15"/>
      <c r="O33" s="99"/>
    </row>
    <row r="34" spans="1:15">
      <c r="A34" s="547" t="str">
        <f>ОВЗ!A37</f>
        <v>компотная смесь</v>
      </c>
      <c r="B34" s="268"/>
      <c r="C34" s="269"/>
      <c r="D34" s="8">
        <v>0.01</v>
      </c>
      <c r="E34" s="1">
        <v>0.15</v>
      </c>
      <c r="F34" s="1">
        <v>230</v>
      </c>
      <c r="G34" s="106">
        <f t="shared" si="1"/>
        <v>34.5</v>
      </c>
      <c r="H34" s="102"/>
      <c r="I34" s="548" t="s">
        <v>82</v>
      </c>
      <c r="J34" s="318"/>
      <c r="K34" s="318"/>
      <c r="L34" s="318"/>
      <c r="M34" s="1"/>
      <c r="N34" s="15"/>
      <c r="O34" s="73"/>
    </row>
    <row r="35" spans="1:15">
      <c r="A35" s="514" t="s">
        <v>24</v>
      </c>
      <c r="B35" s="266"/>
      <c r="C35" s="267"/>
      <c r="D35" s="8">
        <v>0.02</v>
      </c>
      <c r="E35" s="1">
        <v>0.28000000000000003</v>
      </c>
      <c r="F35" s="1">
        <f>ОВЗ!F38</f>
        <v>75</v>
      </c>
      <c r="G35" s="106">
        <f t="shared" si="1"/>
        <v>21.000000000000004</v>
      </c>
      <c r="H35" s="102"/>
      <c r="I35" s="548"/>
      <c r="J35" s="318"/>
      <c r="K35" s="318"/>
      <c r="L35" s="318"/>
      <c r="M35" s="1"/>
      <c r="N35" s="15"/>
      <c r="O35" s="99"/>
    </row>
    <row r="36" spans="1:15" ht="15.75" thickBot="1">
      <c r="A36" s="542"/>
      <c r="B36" s="543"/>
      <c r="C36" s="544"/>
      <c r="D36" s="64"/>
      <c r="E36" s="89"/>
      <c r="F36" s="89"/>
      <c r="G36" s="109">
        <f>SUM(G10:G35)</f>
        <v>628.79899999999998</v>
      </c>
      <c r="H36" s="102"/>
      <c r="I36" s="545"/>
      <c r="J36" s="546"/>
      <c r="K36" s="546"/>
      <c r="L36" s="546"/>
      <c r="M36" s="89"/>
      <c r="N36" s="89"/>
      <c r="O36" s="96"/>
    </row>
    <row r="37" spans="1:15">
      <c r="G37">
        <f>G36/E9</f>
        <v>52.399916666666662</v>
      </c>
    </row>
  </sheetData>
  <mergeCells count="65">
    <mergeCell ref="A36:C36"/>
    <mergeCell ref="I36:L36"/>
    <mergeCell ref="A33:C33"/>
    <mergeCell ref="I33:L33"/>
    <mergeCell ref="A34:C34"/>
    <mergeCell ref="I34:L34"/>
    <mergeCell ref="A35:C35"/>
    <mergeCell ref="I35:L35"/>
    <mergeCell ref="A30:C30"/>
    <mergeCell ref="I30:L30"/>
    <mergeCell ref="A31:C31"/>
    <mergeCell ref="I31:L31"/>
    <mergeCell ref="A32:C32"/>
    <mergeCell ref="I32:L32"/>
    <mergeCell ref="A29:C29"/>
    <mergeCell ref="I29:L29"/>
    <mergeCell ref="A23:C23"/>
    <mergeCell ref="I23:L23"/>
    <mergeCell ref="A24:C24"/>
    <mergeCell ref="I24:L24"/>
    <mergeCell ref="A25:C25"/>
    <mergeCell ref="I25:L25"/>
    <mergeCell ref="I26:L26"/>
    <mergeCell ref="A27:C27"/>
    <mergeCell ref="I27:L27"/>
    <mergeCell ref="A28:C28"/>
    <mergeCell ref="I28:L28"/>
    <mergeCell ref="A22:C22"/>
    <mergeCell ref="I22:L22"/>
    <mergeCell ref="A16:C16"/>
    <mergeCell ref="I16:L16"/>
    <mergeCell ref="A17:C17"/>
    <mergeCell ref="I17:L17"/>
    <mergeCell ref="A18:C18"/>
    <mergeCell ref="I18:L18"/>
    <mergeCell ref="A19:C19"/>
    <mergeCell ref="I19:L19"/>
    <mergeCell ref="I20:L20"/>
    <mergeCell ref="A21:C21"/>
    <mergeCell ref="I21:L21"/>
    <mergeCell ref="A13:C13"/>
    <mergeCell ref="I13:L13"/>
    <mergeCell ref="A14:C14"/>
    <mergeCell ref="I14:L14"/>
    <mergeCell ref="A15:C15"/>
    <mergeCell ref="I15:L15"/>
    <mergeCell ref="A10:C10"/>
    <mergeCell ref="I10:L10"/>
    <mergeCell ref="A11:C11"/>
    <mergeCell ref="I11:L11"/>
    <mergeCell ref="A12:C12"/>
    <mergeCell ref="I12:L12"/>
    <mergeCell ref="A9:C9"/>
    <mergeCell ref="I9:L9"/>
    <mergeCell ref="A1:H2"/>
    <mergeCell ref="I1:O2"/>
    <mergeCell ref="A3:H4"/>
    <mergeCell ref="I3:O3"/>
    <mergeCell ref="I4:O5"/>
    <mergeCell ref="A5:H5"/>
    <mergeCell ref="A6:H6"/>
    <mergeCell ref="I6:O7"/>
    <mergeCell ref="A7:H7"/>
    <mergeCell ref="A8:C8"/>
    <mergeCell ref="I8:L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ХЛЕБ</vt:lpstr>
      <vt:lpstr>мясо</vt:lpstr>
      <vt:lpstr>Б.П.</vt:lpstr>
      <vt:lpstr>Д.П.</vt:lpstr>
      <vt:lpstr>накладная</vt:lpstr>
      <vt:lpstr>ОВЗ</vt:lpstr>
      <vt:lpstr>ГПД</vt:lpstr>
      <vt:lpstr>выпечка</vt:lpstr>
      <vt:lpstr>СВО</vt:lpstr>
      <vt:lpstr>Б.П.!Область_печати</vt:lpstr>
      <vt:lpstr>выпечка!Область_печати</vt:lpstr>
      <vt:lpstr>Д.П.!Область_печати</vt:lpstr>
      <vt:lpstr>накладная!Область_печати</vt:lpstr>
      <vt:lpstr>ОВЗ!Область_печати</vt:lpstr>
      <vt:lpstr>СВО!Область_печати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2025-11-27T10:42:28Z</cp:lastPrinted>
  <dcterms:created xsi:type="dcterms:W3CDTF">2016-01-28T11:45:21Z</dcterms:created>
  <dcterms:modified xsi:type="dcterms:W3CDTF">2025-11-27T10:43:30Z</dcterms:modified>
</cp:coreProperties>
</file>