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0" windowWidth="15600" windowHeight="10980" firstSheet="2" activeTab="5"/>
  </bookViews>
  <sheets>
    <sheet name="ХЛЕБ" sheetId="1" r:id="rId1"/>
    <sheet name="мясо" sheetId="2" r:id="rId2"/>
    <sheet name="Б.П." sheetId="8" r:id="rId3"/>
    <sheet name="Д.П." sheetId="13" r:id="rId4"/>
    <sheet name="накладная" sheetId="14" r:id="rId5"/>
    <sheet name="ОВЗ" sheetId="16" r:id="rId6"/>
    <sheet name="ГПД" sheetId="17" r:id="rId7"/>
    <sheet name="выпечка" sheetId="19" r:id="rId8"/>
    <sheet name="СВО" sheetId="20" r:id="rId9"/>
  </sheets>
  <externalReferences>
    <externalReference r:id="rId10"/>
  </externalReferences>
  <definedNames>
    <definedName name="_xlnm.Print_Area" localSheetId="3">Д.П.!$A$1:$W$72</definedName>
    <definedName name="_xlnm.Print_Area" localSheetId="4">накладная!$A$1:$Q$48</definedName>
    <definedName name="_xlnm.Print_Area" localSheetId="5">ОВЗ!$A$1:$W$33</definedName>
  </definedNames>
  <calcPr calcId="124519"/>
</workbook>
</file>

<file path=xl/calcChain.xml><?xml version="1.0" encoding="utf-8"?>
<calcChain xmlns="http://schemas.openxmlformats.org/spreadsheetml/2006/main">
  <c r="H44" i="13"/>
  <c r="N40"/>
  <c r="M40"/>
  <c r="O39"/>
  <c r="N39"/>
  <c r="M39"/>
  <c r="H40"/>
  <c r="H39"/>
  <c r="G68"/>
  <c r="G67"/>
  <c r="G38" i="17"/>
  <c r="B40" i="14"/>
  <c r="N36"/>
  <c r="N28"/>
  <c r="N30"/>
  <c r="N31"/>
  <c r="N34"/>
  <c r="N22"/>
  <c r="N23"/>
  <c r="N24"/>
  <c r="N25"/>
  <c r="N26"/>
  <c r="N21"/>
  <c r="N20"/>
  <c r="N13"/>
  <c r="N15"/>
  <c r="N16"/>
  <c r="N17"/>
  <c r="N12"/>
  <c r="G13"/>
  <c r="G14"/>
  <c r="G20"/>
  <c r="G21"/>
  <c r="G22"/>
  <c r="G23"/>
  <c r="G24"/>
  <c r="G25"/>
  <c r="G26"/>
  <c r="G28"/>
  <c r="G29"/>
  <c r="G30"/>
  <c r="G31"/>
  <c r="G32"/>
  <c r="G33"/>
  <c r="G34"/>
  <c r="G35"/>
  <c r="G37"/>
  <c r="G38"/>
  <c r="G39"/>
  <c r="G41"/>
  <c r="G44"/>
  <c r="G45"/>
  <c r="G46"/>
  <c r="G47"/>
  <c r="G12"/>
  <c r="B39"/>
  <c r="B13"/>
  <c r="B15"/>
  <c r="B16"/>
  <c r="B17"/>
  <c r="B18"/>
  <c r="B19"/>
  <c r="B20"/>
  <c r="B21"/>
  <c r="B22"/>
  <c r="B23"/>
  <c r="B24"/>
  <c r="B25"/>
  <c r="B26"/>
  <c r="B27"/>
  <c r="B28"/>
  <c r="B30"/>
  <c r="B31"/>
  <c r="B32"/>
  <c r="B34"/>
  <c r="B35"/>
  <c r="B36"/>
  <c r="B12"/>
  <c r="F26" i="20"/>
  <c r="N59" i="13"/>
  <c r="F58"/>
  <c r="F26"/>
  <c r="F37" i="16" s="1"/>
  <c r="F16" i="13"/>
  <c r="F20" i="16" s="1"/>
  <c r="F22" s="1"/>
  <c r="N26" i="8"/>
  <c r="M26"/>
  <c r="L26"/>
  <c r="H26"/>
  <c r="G31"/>
  <c r="D30"/>
  <c r="G30"/>
  <c r="M25"/>
  <c r="L25"/>
  <c r="H25"/>
  <c r="G28"/>
  <c r="F14"/>
  <c r="F15" i="13" s="1"/>
  <c r="F21" i="8"/>
  <c r="F44" i="13" s="1"/>
  <c r="F17" i="8"/>
  <c r="F31" i="13" l="1"/>
  <c r="N25" i="8"/>
  <c r="Q10" l="1"/>
  <c r="M28" i="14"/>
  <c r="Q28" s="1"/>
  <c r="M21"/>
  <c r="Q21" s="1"/>
  <c r="M14"/>
  <c r="M24"/>
  <c r="M25"/>
  <c r="M30"/>
  <c r="M35"/>
  <c r="M39"/>
  <c r="M43"/>
  <c r="M44"/>
  <c r="M47"/>
  <c r="Q47" s="1"/>
  <c r="M48"/>
  <c r="Q48" s="1"/>
  <c r="M32"/>
  <c r="M20"/>
  <c r="Q20" s="1"/>
  <c r="M13"/>
  <c r="Q13" s="1"/>
  <c r="M23"/>
  <c r="M29"/>
  <c r="Q29" s="1"/>
  <c r="M34"/>
  <c r="Q34" s="1"/>
  <c r="M37"/>
  <c r="M38"/>
  <c r="Q38" s="1"/>
  <c r="M41"/>
  <c r="M42"/>
  <c r="Q42" s="1"/>
  <c r="M46"/>
  <c r="Q46" s="1"/>
  <c r="F26" i="17"/>
  <c r="F29" i="20" s="1"/>
  <c r="F25" i="17"/>
  <c r="F28" i="20" s="1"/>
  <c r="F15"/>
  <c r="F34" i="17"/>
  <c r="F41" s="1"/>
  <c r="F33"/>
  <c r="F36" i="20" s="1"/>
  <c r="A33" i="17"/>
  <c r="A36" i="20" s="1"/>
  <c r="A32" i="17"/>
  <c r="A35" i="20" s="1"/>
  <c r="F29" i="17"/>
  <c r="F32" i="20" s="1"/>
  <c r="F30" i="17"/>
  <c r="F33" i="20" s="1"/>
  <c r="F28" i="17"/>
  <c r="F31" i="20" s="1"/>
  <c r="F23" i="17"/>
  <c r="F19"/>
  <c r="F22" i="20" s="1"/>
  <c r="F17" i="17"/>
  <c r="F20" i="20" s="1"/>
  <c r="F37" l="1"/>
  <c r="Q23" i="14"/>
  <c r="Q44"/>
  <c r="Q25"/>
  <c r="Q43"/>
  <c r="Q24"/>
  <c r="Q14"/>
  <c r="Q30"/>
  <c r="M17" i="13"/>
  <c r="M22" i="14" s="1"/>
  <c r="Q22" s="1"/>
  <c r="D40" i="13"/>
  <c r="D39"/>
  <c r="D38"/>
  <c r="F39"/>
  <c r="G35" i="8" l="1"/>
  <c r="M20"/>
  <c r="H20"/>
  <c r="D24"/>
  <c r="H1" i="13"/>
  <c r="F49"/>
  <c r="G37" i="20"/>
  <c r="G36"/>
  <c r="G35"/>
  <c r="G33"/>
  <c r="G32"/>
  <c r="G31"/>
  <c r="G29"/>
  <c r="G28"/>
  <c r="G26"/>
  <c r="N25"/>
  <c r="M25"/>
  <c r="I25"/>
  <c r="N24"/>
  <c r="M24"/>
  <c r="I24"/>
  <c r="M23"/>
  <c r="N22"/>
  <c r="M22"/>
  <c r="G22"/>
  <c r="N21"/>
  <c r="M21"/>
  <c r="I21"/>
  <c r="N20"/>
  <c r="M20"/>
  <c r="I20"/>
  <c r="G20"/>
  <c r="N19"/>
  <c r="M19"/>
  <c r="I19"/>
  <c r="N18"/>
  <c r="M18"/>
  <c r="I18"/>
  <c r="N17"/>
  <c r="M17"/>
  <c r="I17"/>
  <c r="M16"/>
  <c r="M15"/>
  <c r="G15"/>
  <c r="M14"/>
  <c r="N13"/>
  <c r="M13"/>
  <c r="M12"/>
  <c r="G12"/>
  <c r="N11"/>
  <c r="M11"/>
  <c r="I11"/>
  <c r="N10"/>
  <c r="M10"/>
  <c r="I10"/>
  <c r="N9"/>
  <c r="M9"/>
  <c r="I9"/>
  <c r="M21" i="17"/>
  <c r="N10"/>
  <c r="N25"/>
  <c r="M25"/>
  <c r="I25"/>
  <c r="N9"/>
  <c r="M9"/>
  <c r="I9"/>
  <c r="M10"/>
  <c r="I10"/>
  <c r="M22"/>
  <c r="G34"/>
  <c r="G33"/>
  <c r="G32"/>
  <c r="G30"/>
  <c r="G29"/>
  <c r="G28"/>
  <c r="G26"/>
  <c r="G25"/>
  <c r="G23"/>
  <c r="N24"/>
  <c r="M24"/>
  <c r="I24"/>
  <c r="M23"/>
  <c r="N22"/>
  <c r="G19"/>
  <c r="N21"/>
  <c r="O21" s="1"/>
  <c r="I21"/>
  <c r="N20"/>
  <c r="M20"/>
  <c r="I20"/>
  <c r="G17"/>
  <c r="N19"/>
  <c r="M19"/>
  <c r="I19"/>
  <c r="N18"/>
  <c r="M18"/>
  <c r="I18"/>
  <c r="F15"/>
  <c r="N17"/>
  <c r="M17"/>
  <c r="I17"/>
  <c r="F14"/>
  <c r="M16"/>
  <c r="F13"/>
  <c r="M15"/>
  <c r="G12"/>
  <c r="M14"/>
  <c r="F11"/>
  <c r="N13"/>
  <c r="M13"/>
  <c r="M12"/>
  <c r="G9"/>
  <c r="O22" i="20" l="1"/>
  <c r="L20" i="8"/>
  <c r="N20" s="1"/>
  <c r="F22" i="17"/>
  <c r="F17" i="20"/>
  <c r="G17" s="1"/>
  <c r="G15" i="17"/>
  <c r="F18" i="20"/>
  <c r="G18" s="1"/>
  <c r="G11" i="17"/>
  <c r="F14" i="20"/>
  <c r="G14" s="1"/>
  <c r="G13" i="17"/>
  <c r="F16" i="20"/>
  <c r="N14" s="1"/>
  <c r="O14" s="1"/>
  <c r="O25" i="17"/>
  <c r="N12"/>
  <c r="O9"/>
  <c r="O25" i="20"/>
  <c r="O11"/>
  <c r="O13"/>
  <c r="O21"/>
  <c r="O24"/>
  <c r="O10"/>
  <c r="O17"/>
  <c r="O18"/>
  <c r="O19"/>
  <c r="O20"/>
  <c r="N14" i="17"/>
  <c r="O14" s="1"/>
  <c r="O9" i="20"/>
  <c r="N15"/>
  <c r="O15" s="1"/>
  <c r="G14" i="17"/>
  <c r="O17"/>
  <c r="N23"/>
  <c r="O23" s="1"/>
  <c r="O24"/>
  <c r="O10"/>
  <c r="O12"/>
  <c r="O13"/>
  <c r="N15"/>
  <c r="O15" s="1"/>
  <c r="O18"/>
  <c r="O19"/>
  <c r="O20"/>
  <c r="O22"/>
  <c r="F21"/>
  <c r="G16" i="20" l="1"/>
  <c r="N23"/>
  <c r="O23" s="1"/>
  <c r="G21" i="17"/>
  <c r="F24" i="20"/>
  <c r="G24" s="1"/>
  <c r="G22" i="17"/>
  <c r="F25" i="20"/>
  <c r="G25" s="1"/>
  <c r="N12"/>
  <c r="O12" s="1"/>
  <c r="N18" i="16" l="1"/>
  <c r="M18"/>
  <c r="O18" s="1"/>
  <c r="I18"/>
  <c r="M16"/>
  <c r="M15"/>
  <c r="M14"/>
  <c r="G32"/>
  <c r="G33"/>
  <c r="G31"/>
  <c r="G27" i="19"/>
  <c r="M15"/>
  <c r="L15"/>
  <c r="H15"/>
  <c r="L13"/>
  <c r="L12"/>
  <c r="L11"/>
  <c r="L10"/>
  <c r="L9"/>
  <c r="F34"/>
  <c r="F33"/>
  <c r="G37"/>
  <c r="D37"/>
  <c r="G36"/>
  <c r="D36"/>
  <c r="G35"/>
  <c r="D35"/>
  <c r="G34"/>
  <c r="D34"/>
  <c r="G33"/>
  <c r="G38" s="1"/>
  <c r="F38" s="1"/>
  <c r="D33"/>
  <c r="F20"/>
  <c r="F12" s="1"/>
  <c r="F19"/>
  <c r="F11" s="1"/>
  <c r="F18"/>
  <c r="F10" s="1"/>
  <c r="N32" i="13"/>
  <c r="N35" i="14" s="1"/>
  <c r="Q35" s="1"/>
  <c r="N28" i="13"/>
  <c r="N27"/>
  <c r="N12"/>
  <c r="F34"/>
  <c r="F28"/>
  <c r="F36" s="1"/>
  <c r="F25" i="8"/>
  <c r="F22"/>
  <c r="F18"/>
  <c r="G30" i="19"/>
  <c r="D30"/>
  <c r="G29"/>
  <c r="D29"/>
  <c r="G28"/>
  <c r="D28"/>
  <c r="G26"/>
  <c r="G31" s="1"/>
  <c r="F31" s="1"/>
  <c r="D26"/>
  <c r="D14"/>
  <c r="D15"/>
  <c r="D13"/>
  <c r="D12"/>
  <c r="D11"/>
  <c r="D10"/>
  <c r="D18"/>
  <c r="D19"/>
  <c r="D20"/>
  <c r="D21"/>
  <c r="A21"/>
  <c r="G21"/>
  <c r="G20"/>
  <c r="G19"/>
  <c r="G18"/>
  <c r="L56" i="13"/>
  <c r="L55"/>
  <c r="L69"/>
  <c r="L64"/>
  <c r="L62"/>
  <c r="L59"/>
  <c r="L58"/>
  <c r="D63"/>
  <c r="D62"/>
  <c r="D61"/>
  <c r="D60"/>
  <c r="D59"/>
  <c r="D57"/>
  <c r="D56"/>
  <c r="D55"/>
  <c r="D54"/>
  <c r="D45"/>
  <c r="D44"/>
  <c r="D34"/>
  <c r="D33"/>
  <c r="D36"/>
  <c r="D35"/>
  <c r="D31"/>
  <c r="D25"/>
  <c r="D26"/>
  <c r="D27"/>
  <c r="D28"/>
  <c r="M13"/>
  <c r="N15"/>
  <c r="N18" i="14" s="1"/>
  <c r="H37" i="13"/>
  <c r="M24"/>
  <c r="N38"/>
  <c r="M38"/>
  <c r="H38"/>
  <c r="N37"/>
  <c r="N40" i="14" s="1"/>
  <c r="M37" i="13"/>
  <c r="N36"/>
  <c r="N35"/>
  <c r="M36"/>
  <c r="M35"/>
  <c r="H36"/>
  <c r="H35"/>
  <c r="N34"/>
  <c r="M34"/>
  <c r="H34"/>
  <c r="N33"/>
  <c r="Q41" i="14" s="1"/>
  <c r="M33" i="13"/>
  <c r="G36" i="14" s="1"/>
  <c r="M36" s="1"/>
  <c r="Q36" s="1"/>
  <c r="H33" i="13"/>
  <c r="M20"/>
  <c r="M32"/>
  <c r="H32"/>
  <c r="N31"/>
  <c r="Q39" i="14" s="1"/>
  <c r="M31" i="13"/>
  <c r="H31"/>
  <c r="N30"/>
  <c r="M30"/>
  <c r="H30"/>
  <c r="M28"/>
  <c r="M27"/>
  <c r="N29"/>
  <c r="M29"/>
  <c r="H29"/>
  <c r="H28"/>
  <c r="H27"/>
  <c r="N26"/>
  <c r="M26"/>
  <c r="H26"/>
  <c r="N25"/>
  <c r="M25"/>
  <c r="M33" i="14" s="1"/>
  <c r="Q33" s="1"/>
  <c r="H25" i="13"/>
  <c r="O27"/>
  <c r="O34"/>
  <c r="N24"/>
  <c r="N27" i="14" s="1"/>
  <c r="H24" i="13"/>
  <c r="N23"/>
  <c r="M23"/>
  <c r="H23"/>
  <c r="N22"/>
  <c r="M22"/>
  <c r="H22"/>
  <c r="N21"/>
  <c r="M21"/>
  <c r="M26" i="14" s="1"/>
  <c r="Q26" s="1"/>
  <c r="H21" i="13"/>
  <c r="H20"/>
  <c r="N19"/>
  <c r="M19"/>
  <c r="H19"/>
  <c r="N18"/>
  <c r="M18"/>
  <c r="H18"/>
  <c r="N17"/>
  <c r="H17"/>
  <c r="N16"/>
  <c r="N19" i="14" s="1"/>
  <c r="M16" i="13"/>
  <c r="H16"/>
  <c r="M15"/>
  <c r="G18" i="14" s="1"/>
  <c r="M18" s="1"/>
  <c r="H15" i="13"/>
  <c r="N14"/>
  <c r="H14"/>
  <c r="D18"/>
  <c r="D19"/>
  <c r="D17"/>
  <c r="L17" i="8"/>
  <c r="M31" i="14" l="1"/>
  <c r="G27"/>
  <c r="M27" s="1"/>
  <c r="Q27" s="1"/>
  <c r="Q37"/>
  <c r="N32"/>
  <c r="Q32" s="1"/>
  <c r="F61" i="13"/>
  <c r="N66" s="1"/>
  <c r="F45"/>
  <c r="F19" i="16" s="1"/>
  <c r="Q18" i="14"/>
  <c r="G16"/>
  <c r="M16" s="1"/>
  <c r="G19"/>
  <c r="M19" s="1"/>
  <c r="Q19" s="1"/>
  <c r="M45"/>
  <c r="Q45" s="1"/>
  <c r="G40"/>
  <c r="M40" s="1"/>
  <c r="Q40" s="1"/>
  <c r="Q31"/>
  <c r="O17" i="13"/>
  <c r="O22"/>
  <c r="O28"/>
  <c r="O23"/>
  <c r="O25"/>
  <c r="O40"/>
  <c r="O30"/>
  <c r="O24"/>
  <c r="O33"/>
  <c r="O36"/>
  <c r="O20"/>
  <c r="O18"/>
  <c r="O15"/>
  <c r="O16"/>
  <c r="O19"/>
  <c r="O21"/>
  <c r="O32"/>
  <c r="O31"/>
  <c r="O35"/>
  <c r="O37"/>
  <c r="O38"/>
  <c r="O26"/>
  <c r="O29"/>
  <c r="D33" i="8"/>
  <c r="D32"/>
  <c r="D25"/>
  <c r="D22"/>
  <c r="D21"/>
  <c r="D17"/>
  <c r="D19"/>
  <c r="D18"/>
  <c r="D16"/>
  <c r="D13"/>
  <c r="D12"/>
  <c r="D14"/>
  <c r="F16" i="17" l="1"/>
  <c r="F23" i="16"/>
  <c r="F34" s="1"/>
  <c r="G25" i="8"/>
  <c r="I1" i="16"/>
  <c r="H1" i="17" s="1"/>
  <c r="I1" i="14"/>
  <c r="E8" s="1"/>
  <c r="M10" i="13"/>
  <c r="M9"/>
  <c r="A13" i="14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M22" i="16"/>
  <c r="N20"/>
  <c r="M20"/>
  <c r="I20"/>
  <c r="M23"/>
  <c r="M19"/>
  <c r="G26"/>
  <c r="G23"/>
  <c r="G22"/>
  <c r="F31" i="17" l="1"/>
  <c r="G34" i="16"/>
  <c r="F19" i="20"/>
  <c r="F20" i="17"/>
  <c r="G16"/>
  <c r="N16"/>
  <c r="O16" s="1"/>
  <c r="O27" s="1"/>
  <c r="H1" i="19"/>
  <c r="I1" i="20"/>
  <c r="O20" i="16"/>
  <c r="T49" i="14" l="1"/>
  <c r="O28" i="17"/>
  <c r="O29" s="1"/>
  <c r="F23" i="20"/>
  <c r="G23" s="1"/>
  <c r="G20" i="17"/>
  <c r="G19" i="20"/>
  <c r="N16"/>
  <c r="O16" s="1"/>
  <c r="O27" s="1"/>
  <c r="F34"/>
  <c r="G34" s="1"/>
  <c r="G31" i="17"/>
  <c r="G35" s="1"/>
  <c r="O52" i="13"/>
  <c r="O53"/>
  <c r="O51"/>
  <c r="L11" i="8"/>
  <c r="M13" i="19"/>
  <c r="N13" s="1"/>
  <c r="H13"/>
  <c r="G13"/>
  <c r="G38" i="20" l="1"/>
  <c r="G46" s="1"/>
  <c r="T48" i="14"/>
  <c r="Q27" i="20"/>
  <c r="O54" i="13"/>
  <c r="I11" i="16" l="1"/>
  <c r="N11"/>
  <c r="M11"/>
  <c r="O56" i="13"/>
  <c r="O55"/>
  <c r="G15" i="19"/>
  <c r="N15" l="1"/>
  <c r="O11" i="16"/>
  <c r="O57" i="13"/>
  <c r="O70" l="1"/>
  <c r="O69"/>
  <c r="I19" i="16" l="1"/>
  <c r="N16"/>
  <c r="G45" i="13"/>
  <c r="G44"/>
  <c r="V25" i="8"/>
  <c r="V24"/>
  <c r="V23"/>
  <c r="V22"/>
  <c r="M24"/>
  <c r="L24"/>
  <c r="H24"/>
  <c r="G19"/>
  <c r="G46" i="13" l="1"/>
  <c r="M17" i="8"/>
  <c r="H17"/>
  <c r="G12" i="16"/>
  <c r="M16" i="19"/>
  <c r="L16"/>
  <c r="L14"/>
  <c r="H16"/>
  <c r="N16" l="1"/>
  <c r="T47" i="14"/>
  <c r="G23" i="19"/>
  <c r="N24" i="8"/>
  <c r="F23" i="19" l="1"/>
  <c r="I10" i="16"/>
  <c r="M10"/>
  <c r="N10"/>
  <c r="M12"/>
  <c r="M13"/>
  <c r="O10" l="1"/>
  <c r="N24"/>
  <c r="M24"/>
  <c r="I24"/>
  <c r="O24" l="1"/>
  <c r="M10" i="19"/>
  <c r="N10" s="1"/>
  <c r="G19" i="16"/>
  <c r="G28"/>
  <c r="G29"/>
  <c r="G35"/>
  <c r="G36"/>
  <c r="G37"/>
  <c r="G65" i="13" l="1"/>
  <c r="O63" l="1"/>
  <c r="O64"/>
  <c r="O65"/>
  <c r="O66"/>
  <c r="O67"/>
  <c r="O62"/>
  <c r="G63"/>
  <c r="M18" i="8"/>
  <c r="L18"/>
  <c r="H18"/>
  <c r="G27"/>
  <c r="M12"/>
  <c r="L12"/>
  <c r="H12"/>
  <c r="G13"/>
  <c r="G33"/>
  <c r="G32"/>
  <c r="G29"/>
  <c r="G24"/>
  <c r="M23"/>
  <c r="L23"/>
  <c r="H23"/>
  <c r="M22"/>
  <c r="L22"/>
  <c r="H22"/>
  <c r="G22"/>
  <c r="M21"/>
  <c r="L21"/>
  <c r="H21"/>
  <c r="G21"/>
  <c r="M19"/>
  <c r="L19"/>
  <c r="H19"/>
  <c r="G18"/>
  <c r="G17"/>
  <c r="G16"/>
  <c r="M16"/>
  <c r="L16"/>
  <c r="H16"/>
  <c r="M15"/>
  <c r="L15"/>
  <c r="H15"/>
  <c r="G14"/>
  <c r="M14"/>
  <c r="L14"/>
  <c r="H14"/>
  <c r="G12"/>
  <c r="M13"/>
  <c r="L13"/>
  <c r="H13"/>
  <c r="G11"/>
  <c r="M11"/>
  <c r="H11"/>
  <c r="M10"/>
  <c r="L10"/>
  <c r="H10"/>
  <c r="G10"/>
  <c r="M9"/>
  <c r="L9"/>
  <c r="H9"/>
  <c r="G34" l="1"/>
  <c r="O68" i="13"/>
  <c r="N14" i="8"/>
  <c r="N19"/>
  <c r="N16"/>
  <c r="N10"/>
  <c r="N9"/>
  <c r="N23"/>
  <c r="N21"/>
  <c r="N17"/>
  <c r="N11"/>
  <c r="N22"/>
  <c r="N18"/>
  <c r="N12"/>
  <c r="N15"/>
  <c r="N13"/>
  <c r="M14" i="19"/>
  <c r="N14" s="1"/>
  <c r="H14"/>
  <c r="M12"/>
  <c r="N12" s="1"/>
  <c r="H12"/>
  <c r="G14"/>
  <c r="N28" i="8" l="1"/>
  <c r="T51" i="14" s="1"/>
  <c r="G36" i="8"/>
  <c r="G37" s="1"/>
  <c r="M11" i="19" l="1"/>
  <c r="N11" s="1"/>
  <c r="M9"/>
  <c r="N9" s="1"/>
  <c r="H10"/>
  <c r="H11"/>
  <c r="H9"/>
  <c r="N18" l="1"/>
  <c r="G12"/>
  <c r="G11"/>
  <c r="G10"/>
  <c r="G16" l="1"/>
  <c r="G40" s="1"/>
  <c r="O18" s="1"/>
  <c r="N13" i="16"/>
  <c r="O13" s="1"/>
  <c r="F16"/>
  <c r="F24" s="1"/>
  <c r="G24" s="1"/>
  <c r="F17"/>
  <c r="F25" s="1"/>
  <c r="G25" s="1"/>
  <c r="F18"/>
  <c r="N19"/>
  <c r="O19" s="1"/>
  <c r="F14"/>
  <c r="F16" i="19" l="1"/>
  <c r="N23" i="16"/>
  <c r="N12"/>
  <c r="O12" s="1"/>
  <c r="G20"/>
  <c r="G14"/>
  <c r="G18"/>
  <c r="G16"/>
  <c r="G17"/>
  <c r="G15"/>
  <c r="G38" l="1"/>
  <c r="O58" i="13"/>
  <c r="O59"/>
  <c r="O60" l="1"/>
  <c r="O71" s="1"/>
  <c r="N10" l="1"/>
  <c r="G62"/>
  <c r="N17" i="16" l="1"/>
  <c r="M17" l="1"/>
  <c r="O17" s="1"/>
  <c r="I17"/>
  <c r="G20" i="13"/>
  <c r="G19"/>
  <c r="O16" i="16" l="1"/>
  <c r="N21"/>
  <c r="M21"/>
  <c r="I21"/>
  <c r="N22"/>
  <c r="O22" s="1"/>
  <c r="N15"/>
  <c r="G61" i="13"/>
  <c r="G60"/>
  <c r="G59"/>
  <c r="G57"/>
  <c r="G56"/>
  <c r="G55"/>
  <c r="G54"/>
  <c r="G40"/>
  <c r="G39"/>
  <c r="G38"/>
  <c r="G36"/>
  <c r="G35"/>
  <c r="G34"/>
  <c r="G33"/>
  <c r="G32"/>
  <c r="G31"/>
  <c r="G28"/>
  <c r="G27"/>
  <c r="G26"/>
  <c r="G25"/>
  <c r="G24"/>
  <c r="O21" i="16" l="1"/>
  <c r="O23"/>
  <c r="O15"/>
  <c r="G23" i="13"/>
  <c r="G29" s="1"/>
  <c r="G37"/>
  <c r="H47" l="1"/>
  <c r="N47" s="1"/>
  <c r="O47" s="1"/>
  <c r="G41"/>
  <c r="N14" i="16" l="1"/>
  <c r="N13" i="13" l="1"/>
  <c r="Q16" i="14" s="1"/>
  <c r="N9" i="13"/>
  <c r="O14" i="16" l="1"/>
  <c r="O25" s="1"/>
  <c r="T50" i="14" s="1"/>
  <c r="Q25" i="16" l="1"/>
  <c r="O13" i="13"/>
  <c r="O10"/>
  <c r="G11"/>
  <c r="G18"/>
  <c r="G16"/>
  <c r="G13"/>
  <c r="G17"/>
  <c r="M12" i="14" l="1"/>
  <c r="Q12" s="1"/>
  <c r="G15" i="13"/>
  <c r="G41" i="17" l="1"/>
  <c r="G40"/>
  <c r="G37" l="1"/>
  <c r="G36"/>
  <c r="G42" l="1"/>
  <c r="G43" s="1"/>
  <c r="P25" s="1"/>
  <c r="O9" i="13"/>
  <c r="G49"/>
  <c r="G50"/>
  <c r="G48"/>
  <c r="G51" l="1"/>
  <c r="G42"/>
  <c r="G10"/>
  <c r="I10" i="1" l="1"/>
  <c r="I11"/>
  <c r="I12"/>
  <c r="I13"/>
  <c r="I14"/>
  <c r="I15"/>
  <c r="I11" i="2"/>
  <c r="I10"/>
  <c r="I16" i="1" l="1"/>
  <c r="I12" i="2"/>
  <c r="G58" i="13" l="1"/>
  <c r="G64" s="1"/>
  <c r="H46" s="1"/>
  <c r="N46" s="1"/>
  <c r="O46" s="1"/>
  <c r="N22" i="19"/>
  <c r="E14" i="13"/>
  <c r="M14" s="1"/>
  <c r="G17" i="14" s="1"/>
  <c r="M17" s="1"/>
  <c r="Q17" s="1"/>
  <c r="E12" i="13"/>
  <c r="G12" l="1"/>
  <c r="M12"/>
  <c r="G15" i="14" s="1"/>
  <c r="M15" s="1"/>
  <c r="Q15" s="1"/>
  <c r="G14" i="13"/>
  <c r="G21" s="1"/>
  <c r="G66" s="1"/>
  <c r="G71" s="1"/>
  <c r="G72" s="1"/>
  <c r="D20"/>
  <c r="O12" l="1"/>
  <c r="O14"/>
  <c r="O42" l="1"/>
  <c r="T52" i="14" l="1"/>
  <c r="T53" s="1"/>
  <c r="H48" i="13"/>
  <c r="N45" s="1"/>
  <c r="O45" s="1"/>
  <c r="N48" l="1"/>
  <c r="O48"/>
  <c r="P48" l="1"/>
  <c r="Q49" i="14"/>
  <c r="U53" s="1"/>
  <c r="N49" i="13"/>
</calcChain>
</file>

<file path=xl/sharedStrings.xml><?xml version="1.0" encoding="utf-8"?>
<sst xmlns="http://schemas.openxmlformats.org/spreadsheetml/2006/main" count="453" uniqueCount="172">
  <si>
    <t>Приложение</t>
  </si>
  <si>
    <t>к договору на поставку</t>
  </si>
  <si>
    <t>продуктов питания №______</t>
  </si>
  <si>
    <t>СПЕЦИФИКАЦИЯ</t>
  </si>
  <si>
    <t>№</t>
  </si>
  <si>
    <t>НАИМЕНОВАНИЕ ТОВАРА</t>
  </si>
  <si>
    <t>ЕД.ИЗМЕР</t>
  </si>
  <si>
    <t>КОЛ-ВО</t>
  </si>
  <si>
    <t>ЦЕНА</t>
  </si>
  <si>
    <t>СУММА</t>
  </si>
  <si>
    <t>Поставщик:</t>
  </si>
  <si>
    <t>Покупатель:</t>
  </si>
  <si>
    <t>шт</t>
  </si>
  <si>
    <t>________________ Анисимова Л.Н.</t>
  </si>
  <si>
    <t>____________ ИП Поршнева А.В.</t>
  </si>
  <si>
    <t>кг</t>
  </si>
  <si>
    <t>говядина</t>
  </si>
  <si>
    <t>масло сливочное</t>
  </si>
  <si>
    <t>картофель</t>
  </si>
  <si>
    <t>масло растительное</t>
  </si>
  <si>
    <t>хлеб столичный 0,7</t>
  </si>
  <si>
    <t>хлеб пшеничный в/с 0,6</t>
  </si>
  <si>
    <t>батон "сельский" 0,4</t>
  </si>
  <si>
    <t>мука</t>
  </si>
  <si>
    <t>сахар</t>
  </si>
  <si>
    <t>соль</t>
  </si>
  <si>
    <t>____________ ИП Поникаровская Е.В.</t>
  </si>
  <si>
    <t>от "______ 2016__г.</t>
  </si>
  <si>
    <t>НАЧАЛЬНАЯ       площадка</t>
  </si>
  <si>
    <t>от "__площадка__ 2016__г.</t>
  </si>
  <si>
    <t xml:space="preserve">НАЧАЛЬНАЯ    </t>
  </si>
  <si>
    <t>молоко сухое</t>
  </si>
  <si>
    <t>Меню - требование</t>
  </si>
  <si>
    <t>калькуляционная карточка</t>
  </si>
  <si>
    <t>Заборный лист:</t>
  </si>
  <si>
    <t>наименование:</t>
  </si>
  <si>
    <t>кол-во</t>
  </si>
  <si>
    <t>цена</t>
  </si>
  <si>
    <t>сумма</t>
  </si>
  <si>
    <t>на 1 пор.гр</t>
  </si>
  <si>
    <t>молоко сгущёное</t>
  </si>
  <si>
    <t>яйцо столовое</t>
  </si>
  <si>
    <t>капуста свежая</t>
  </si>
  <si>
    <t>лук репчатый</t>
  </si>
  <si>
    <t>морковь</t>
  </si>
  <si>
    <t>мясо говядина</t>
  </si>
  <si>
    <t>зелень</t>
  </si>
  <si>
    <t>дрожжи</t>
  </si>
  <si>
    <t>хлеб</t>
  </si>
  <si>
    <t>маргарин</t>
  </si>
  <si>
    <t>№п/п</t>
  </si>
  <si>
    <t>итого</t>
  </si>
  <si>
    <t>ОВЗ</t>
  </si>
  <si>
    <t>Б.П.</t>
  </si>
  <si>
    <t>Наименование:</t>
  </si>
  <si>
    <t>ОБЕД:</t>
  </si>
  <si>
    <t>30 пор</t>
  </si>
  <si>
    <t>итого:</t>
  </si>
  <si>
    <t>Завтрак:</t>
  </si>
  <si>
    <t>Пюре картофельное</t>
  </si>
  <si>
    <t>томат паста</t>
  </si>
  <si>
    <t>майонез</t>
  </si>
  <si>
    <t>свекла</t>
  </si>
  <si>
    <t>Зелёный горошек</t>
  </si>
  <si>
    <t>Дети с ОВЗ (бесплатное питание)</t>
  </si>
  <si>
    <t xml:space="preserve"> чел</t>
  </si>
  <si>
    <t>Греча отварная</t>
  </si>
  <si>
    <t>греча.</t>
  </si>
  <si>
    <t>выпечка</t>
  </si>
  <si>
    <t>Дети " ВНЕУРОЧКА"</t>
  </si>
  <si>
    <t>Сборник рецептур блюд ШОУ 2018г</t>
  </si>
  <si>
    <t>СОУС:</t>
  </si>
  <si>
    <t>сметана</t>
  </si>
  <si>
    <t>макароны .</t>
  </si>
  <si>
    <t>ТК №302(2)</t>
  </si>
  <si>
    <t>ТК №183(2)</t>
  </si>
  <si>
    <t>чай.</t>
  </si>
  <si>
    <t>ТК№146</t>
  </si>
  <si>
    <t>огурец солёный</t>
  </si>
  <si>
    <t>250/10</t>
  </si>
  <si>
    <t xml:space="preserve"> дополнительное платное питание.</t>
  </si>
  <si>
    <t>100/20</t>
  </si>
  <si>
    <t>ТК №59(1)</t>
  </si>
  <si>
    <t xml:space="preserve">масло сливочное </t>
  </si>
  <si>
    <t>Щи из капусты с картофелем</t>
  </si>
  <si>
    <t>мясо</t>
  </si>
  <si>
    <t>ТК№42</t>
  </si>
  <si>
    <t>питание учащихся с 1 по 4класс</t>
  </si>
  <si>
    <t>количество детей:  чел</t>
  </si>
  <si>
    <t>80/30</t>
  </si>
  <si>
    <t>Оладьи со сгущ. Молоком</t>
  </si>
  <si>
    <t>№1084</t>
  </si>
  <si>
    <t>Котлеты мясные с соусом</t>
  </si>
  <si>
    <t>ТК №99(1)</t>
  </si>
  <si>
    <t>чеснок</t>
  </si>
  <si>
    <t>Сборник рецептур блюд и ТК 2018г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</si>
  <si>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</si>
  <si>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</si>
  <si>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</t>
  </si>
  <si>
    <t xml:space="preserve">                    </t>
  </si>
  <si>
    <t xml:space="preserve">                                                                           </t>
  </si>
  <si>
    <t xml:space="preserve">                                                                                                                                      </t>
  </si>
  <si>
    <t>Гуляш мясной</t>
  </si>
  <si>
    <t>Чай сладкий</t>
  </si>
  <si>
    <t>доп. пит</t>
  </si>
  <si>
    <t>внеурочка</t>
  </si>
  <si>
    <t>ТК№227</t>
  </si>
  <si>
    <t xml:space="preserve">Макароны отварные </t>
  </si>
  <si>
    <t>70/30</t>
  </si>
  <si>
    <t>МБОУ "Красноборская средняя школа"</t>
  </si>
  <si>
    <t>шеф повар ; Антонова Н.А.</t>
  </si>
  <si>
    <t>наценка</t>
  </si>
  <si>
    <t>Котлеты,биточки,шницеля</t>
  </si>
  <si>
    <t>ТК №256</t>
  </si>
  <si>
    <t>ТК №227(2)</t>
  </si>
  <si>
    <t>ТК №310</t>
  </si>
  <si>
    <t>шеф - повар: Антонова Н.А.</t>
  </si>
  <si>
    <t>т паста</t>
  </si>
  <si>
    <t>ТК №99</t>
  </si>
  <si>
    <t xml:space="preserve"> Директор МБОУ"КСШ"_________________Антропова Л.Л.</t>
  </si>
  <si>
    <t>Директор МБОУ"КСШ"__Антропова Л.Л.</t>
  </si>
  <si>
    <t>Напиток ягодный</t>
  </si>
  <si>
    <t>Салат из свеж. Огурцов</t>
  </si>
  <si>
    <t>Огурцы свежие</t>
  </si>
  <si>
    <t>ТК №16</t>
  </si>
  <si>
    <t>ягоды</t>
  </si>
  <si>
    <t>мясо говядина(0,15)</t>
  </si>
  <si>
    <t>шеф повар : Антонова Н.А.</t>
  </si>
  <si>
    <t>СВО</t>
  </si>
  <si>
    <t>кому:          КУХНЯ</t>
  </si>
  <si>
    <t>Накладная</t>
  </si>
  <si>
    <t>Рыба жареная</t>
  </si>
  <si>
    <t>яйцо</t>
  </si>
  <si>
    <t>рыба.</t>
  </si>
  <si>
    <t>Мясо говядина</t>
  </si>
  <si>
    <t>ТК №180</t>
  </si>
  <si>
    <t>70/50</t>
  </si>
  <si>
    <t>151/111</t>
  </si>
  <si>
    <t>От кого:   Антонова Н.А.</t>
  </si>
  <si>
    <r>
      <t xml:space="preserve">           </t>
    </r>
    <r>
      <rPr>
        <u/>
        <sz val="11"/>
        <color theme="1"/>
        <rFont val="Calibri"/>
        <family val="2"/>
        <charset val="204"/>
        <scheme val="minor"/>
      </rPr>
      <t>шеф повар : Антонова Н.А.</t>
    </r>
  </si>
  <si>
    <t>ТК №227</t>
  </si>
  <si>
    <t>Салат из свежих огурцов</t>
  </si>
  <si>
    <t xml:space="preserve"> масло растительное</t>
  </si>
  <si>
    <t>шаньги с картофелем</t>
  </si>
  <si>
    <t>калачи сдобно дрожжевые</t>
  </si>
  <si>
    <t>Булочка дрожжевая</t>
  </si>
  <si>
    <t>Рогалик с варёной сгущёнкой</t>
  </si>
  <si>
    <t>молоко сгущёное варёное</t>
  </si>
  <si>
    <t xml:space="preserve">фрукты </t>
  </si>
  <si>
    <t>Салат морковный</t>
  </si>
  <si>
    <t>кукуруза сладкая</t>
  </si>
  <si>
    <t>лук репчатый (обжареный)</t>
  </si>
  <si>
    <t>шиповник</t>
  </si>
  <si>
    <t>Полдник</t>
  </si>
  <si>
    <t>огурцы свежие</t>
  </si>
  <si>
    <t>Напиток из шиповника</t>
  </si>
  <si>
    <t>слива свежая</t>
  </si>
  <si>
    <t>Салат рыбный</t>
  </si>
  <si>
    <t>рыба</t>
  </si>
  <si>
    <t>мясо.</t>
  </si>
  <si>
    <t>Десерт</t>
  </si>
  <si>
    <t>Конфеты</t>
  </si>
  <si>
    <t>компот</t>
  </si>
  <si>
    <t>компотная смесь</t>
  </si>
  <si>
    <t>цикорий</t>
  </si>
  <si>
    <t>конфеты</t>
  </si>
  <si>
    <t>Греча</t>
  </si>
  <si>
    <t>Булочка Дорожная</t>
  </si>
  <si>
    <t xml:space="preserve">Булочка Дорожная </t>
  </si>
  <si>
    <t>Сосиски в тесте</t>
  </si>
  <si>
    <t>чай</t>
  </si>
  <si>
    <t>Утверждаю: 02 декабря 2025г</t>
  </si>
</sst>
</file>

<file path=xl/styles.xml><?xml version="1.0" encoding="utf-8"?>
<styleSheet xmlns="http://schemas.openxmlformats.org/spreadsheetml/2006/main">
  <numFmts count="7">
    <numFmt numFmtId="43" formatCode="_-* #,##0.00\ _₽_-;\-* #,##0.00\ _₽_-;_-* &quot;-&quot;??\ _₽_-;_-@_-"/>
    <numFmt numFmtId="164" formatCode="_-* #,##0.00_р_._-;\-* #,##0.00_р_._-;_-* &quot;-&quot;??_р_._-;_-@_-"/>
    <numFmt numFmtId="165" formatCode="0.000"/>
    <numFmt numFmtId="166" formatCode="0.0"/>
    <numFmt numFmtId="167" formatCode="0.0000"/>
    <numFmt numFmtId="168" formatCode="_-* #,##0.0000_р_._-;\-* #,##0.0000_р_._-;_-* &quot;-&quot;??_р_._-;_-@_-"/>
    <numFmt numFmtId="169" formatCode="_-* #,##0.000_р_._-;\-* #,##0.000_р_._-;_-* &quot;-&quot;??_р_._-;_-@_-"/>
  </numFmts>
  <fonts count="1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22"/>
      <color theme="1"/>
      <name val="Calibri"/>
      <family val="2"/>
      <charset val="204"/>
      <scheme val="minor"/>
    </font>
    <font>
      <sz val="24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u/>
      <sz val="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u val="singleAccounting"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55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5" xfId="0" applyBorder="1"/>
    <xf numFmtId="0" fontId="6" fillId="0" borderId="1" xfId="0" applyFont="1" applyBorder="1"/>
    <xf numFmtId="0" fontId="7" fillId="0" borderId="21" xfId="0" applyFont="1" applyBorder="1"/>
    <xf numFmtId="0" fontId="1" fillId="0" borderId="21" xfId="0" applyFont="1" applyBorder="1"/>
    <xf numFmtId="0" fontId="4" fillId="0" borderId="1" xfId="0" applyFont="1" applyBorder="1"/>
    <xf numFmtId="0" fontId="0" fillId="0" borderId="2" xfId="0" applyBorder="1"/>
    <xf numFmtId="0" fontId="0" fillId="2" borderId="1" xfId="0" applyFill="1" applyBorder="1"/>
    <xf numFmtId="0" fontId="0" fillId="0" borderId="19" xfId="0" applyBorder="1"/>
    <xf numFmtId="0" fontId="0" fillId="0" borderId="31" xfId="0" applyBorder="1"/>
    <xf numFmtId="0" fontId="0" fillId="0" borderId="1" xfId="0" applyFont="1" applyBorder="1" applyAlignment="1">
      <alignment horizontal="right"/>
    </xf>
    <xf numFmtId="0" fontId="1" fillId="0" borderId="33" xfId="0" applyFont="1" applyBorder="1"/>
    <xf numFmtId="2" fontId="0" fillId="0" borderId="0" xfId="0" applyNumberFormat="1"/>
    <xf numFmtId="0" fontId="0" fillId="0" borderId="35" xfId="0" applyBorder="1"/>
    <xf numFmtId="0" fontId="0" fillId="0" borderId="15" xfId="0" applyBorder="1"/>
    <xf numFmtId="0" fontId="0" fillId="2" borderId="5" xfId="0" applyFill="1" applyBorder="1"/>
    <xf numFmtId="0" fontId="0" fillId="2" borderId="19" xfId="0" applyFill="1" applyBorder="1"/>
    <xf numFmtId="0" fontId="6" fillId="0" borderId="5" xfId="0" applyFont="1" applyBorder="1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center"/>
    </xf>
    <xf numFmtId="0" fontId="0" fillId="2" borderId="1" xfId="0" applyFont="1" applyFill="1" applyBorder="1"/>
    <xf numFmtId="2" fontId="0" fillId="2" borderId="1" xfId="0" applyNumberFormat="1" applyFill="1" applyBorder="1"/>
    <xf numFmtId="0" fontId="6" fillId="2" borderId="1" xfId="0" applyFont="1" applyFill="1" applyBorder="1"/>
    <xf numFmtId="43" fontId="0" fillId="0" borderId="0" xfId="0" applyNumberFormat="1"/>
    <xf numFmtId="167" fontId="0" fillId="0" borderId="0" xfId="0" applyNumberFormat="1"/>
    <xf numFmtId="43" fontId="13" fillId="0" borderId="0" xfId="0" applyNumberFormat="1" applyFont="1"/>
    <xf numFmtId="0" fontId="4" fillId="4" borderId="5" xfId="0" applyFont="1" applyFill="1" applyBorder="1"/>
    <xf numFmtId="0" fontId="1" fillId="0" borderId="0" xfId="0" applyFont="1" applyBorder="1"/>
    <xf numFmtId="0" fontId="0" fillId="0" borderId="44" xfId="0" applyBorder="1"/>
    <xf numFmtId="0" fontId="14" fillId="0" borderId="1" xfId="0" applyFont="1" applyBorder="1"/>
    <xf numFmtId="0" fontId="0" fillId="2" borderId="0" xfId="0" applyFill="1"/>
    <xf numFmtId="0" fontId="7" fillId="2" borderId="21" xfId="0" applyFont="1" applyFill="1" applyBorder="1"/>
    <xf numFmtId="0" fontId="1" fillId="2" borderId="21" xfId="0" applyFont="1" applyFill="1" applyBorder="1"/>
    <xf numFmtId="0" fontId="1" fillId="2" borderId="24" xfId="0" applyFont="1" applyFill="1" applyBorder="1"/>
    <xf numFmtId="0" fontId="0" fillId="2" borderId="42" xfId="0" applyFill="1" applyBorder="1"/>
    <xf numFmtId="0" fontId="0" fillId="0" borderId="36" xfId="0" applyBorder="1"/>
    <xf numFmtId="0" fontId="5" fillId="0" borderId="11" xfId="0" applyFont="1" applyBorder="1" applyAlignment="1"/>
    <xf numFmtId="0" fontId="5" fillId="0" borderId="0" xfId="0" applyFont="1" applyBorder="1" applyAlignment="1"/>
    <xf numFmtId="0" fontId="0" fillId="0" borderId="0" xfId="0" applyAlignment="1">
      <alignment horizontal="right"/>
    </xf>
    <xf numFmtId="165" fontId="0" fillId="0" borderId="0" xfId="0" applyNumberFormat="1"/>
    <xf numFmtId="2" fontId="4" fillId="2" borderId="15" xfId="0" applyNumberFormat="1" applyFont="1" applyFill="1" applyBorder="1" applyAlignment="1">
      <alignment horizontal="center"/>
    </xf>
    <xf numFmtId="2" fontId="4" fillId="2" borderId="15" xfId="0" applyNumberFormat="1" applyFont="1" applyFill="1" applyBorder="1" applyAlignment="1">
      <alignment horizontal="left"/>
    </xf>
    <xf numFmtId="0" fontId="0" fillId="2" borderId="15" xfId="0" applyFill="1" applyBorder="1"/>
    <xf numFmtId="2" fontId="4" fillId="2" borderId="1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0" borderId="27" xfId="0" applyBorder="1" applyAlignment="1">
      <alignment horizontal="left"/>
    </xf>
    <xf numFmtId="0" fontId="4" fillId="0" borderId="41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15" xfId="0" applyBorder="1" applyAlignment="1">
      <alignment horizontal="left"/>
    </xf>
    <xf numFmtId="0" fontId="9" fillId="4" borderId="5" xfId="0" applyFont="1" applyFill="1" applyBorder="1"/>
    <xf numFmtId="0" fontId="0" fillId="0" borderId="5" xfId="0" applyFont="1" applyBorder="1"/>
    <xf numFmtId="0" fontId="1" fillId="0" borderId="22" xfId="0" applyFont="1" applyBorder="1"/>
    <xf numFmtId="0" fontId="1" fillId="0" borderId="46" xfId="0" applyFont="1" applyBorder="1"/>
    <xf numFmtId="0" fontId="0" fillId="2" borderId="26" xfId="0" applyFill="1" applyBorder="1"/>
    <xf numFmtId="0" fontId="0" fillId="0" borderId="26" xfId="0" applyBorder="1"/>
    <xf numFmtId="2" fontId="0" fillId="0" borderId="50" xfId="0" applyNumberFormat="1" applyBorder="1"/>
    <xf numFmtId="2" fontId="0" fillId="0" borderId="42" xfId="0" applyNumberFormat="1" applyBorder="1"/>
    <xf numFmtId="0" fontId="0" fillId="0" borderId="42" xfId="0" applyBorder="1"/>
    <xf numFmtId="0" fontId="4" fillId="0" borderId="36" xfId="0" applyFont="1" applyBorder="1"/>
    <xf numFmtId="2" fontId="0" fillId="0" borderId="36" xfId="0" applyNumberFormat="1" applyBorder="1"/>
    <xf numFmtId="0" fontId="0" fillId="2" borderId="32" xfId="0" applyFill="1" applyBorder="1"/>
    <xf numFmtId="0" fontId="6" fillId="0" borderId="26" xfId="0" applyFont="1" applyBorder="1"/>
    <xf numFmtId="0" fontId="4" fillId="4" borderId="26" xfId="0" applyFont="1" applyFill="1" applyBorder="1"/>
    <xf numFmtId="0" fontId="0" fillId="0" borderId="50" xfId="0" applyBorder="1"/>
    <xf numFmtId="0" fontId="0" fillId="0" borderId="31" xfId="0" applyFont="1" applyBorder="1"/>
    <xf numFmtId="0" fontId="0" fillId="0" borderId="32" xfId="0" applyBorder="1"/>
    <xf numFmtId="2" fontId="0" fillId="3" borderId="0" xfId="0" applyNumberFormat="1" applyFill="1"/>
    <xf numFmtId="2" fontId="0" fillId="2" borderId="0" xfId="0" applyNumberFormat="1" applyFill="1"/>
    <xf numFmtId="0" fontId="0" fillId="2" borderId="36" xfId="0" applyFill="1" applyBorder="1"/>
    <xf numFmtId="0" fontId="0" fillId="2" borderId="31" xfId="0" applyFill="1" applyBorder="1"/>
    <xf numFmtId="0" fontId="0" fillId="2" borderId="52" xfId="0" applyFill="1" applyBorder="1" applyAlignment="1">
      <alignment horizontal="center"/>
    </xf>
    <xf numFmtId="2" fontId="4" fillId="5" borderId="46" xfId="0" applyNumberFormat="1" applyFont="1" applyFill="1" applyBorder="1"/>
    <xf numFmtId="0" fontId="0" fillId="0" borderId="54" xfId="0" applyBorder="1"/>
    <xf numFmtId="2" fontId="0" fillId="2" borderId="42" xfId="0" applyNumberFormat="1" applyFill="1" applyBorder="1" applyAlignment="1">
      <alignment horizontal="center"/>
    </xf>
    <xf numFmtId="0" fontId="0" fillId="2" borderId="20" xfId="0" applyFill="1" applyBorder="1"/>
    <xf numFmtId="0" fontId="0" fillId="2" borderId="21" xfId="0" applyFill="1" applyBorder="1"/>
    <xf numFmtId="0" fontId="6" fillId="2" borderId="21" xfId="0" applyFont="1" applyFill="1" applyBorder="1"/>
    <xf numFmtId="0" fontId="6" fillId="2" borderId="24" xfId="0" applyFont="1" applyFill="1" applyBorder="1"/>
    <xf numFmtId="0" fontId="0" fillId="0" borderId="20" xfId="0" applyBorder="1"/>
    <xf numFmtId="0" fontId="0" fillId="0" borderId="24" xfId="0" applyBorder="1"/>
    <xf numFmtId="9" fontId="0" fillId="0" borderId="26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164" fontId="0" fillId="0" borderId="50" xfId="1" applyFont="1" applyBorder="1" applyAlignment="1">
      <alignment horizontal="center"/>
    </xf>
    <xf numFmtId="0" fontId="4" fillId="2" borderId="36" xfId="0" applyFont="1" applyFill="1" applyBorder="1"/>
    <xf numFmtId="0" fontId="14" fillId="2" borderId="1" xfId="0" applyFont="1" applyFill="1" applyBorder="1"/>
    <xf numFmtId="2" fontId="14" fillId="2" borderId="1" xfId="0" applyNumberFormat="1" applyFont="1" applyFill="1" applyBorder="1"/>
    <xf numFmtId="0" fontId="14" fillId="0" borderId="1" xfId="0" applyFont="1" applyBorder="1" applyAlignment="1">
      <alignment horizontal="right"/>
    </xf>
    <xf numFmtId="0" fontId="16" fillId="4" borderId="1" xfId="0" applyFont="1" applyFill="1" applyBorder="1"/>
    <xf numFmtId="0" fontId="15" fillId="4" borderId="5" xfId="0" applyFont="1" applyFill="1" applyBorder="1"/>
    <xf numFmtId="166" fontId="14" fillId="0" borderId="1" xfId="0" applyNumberFormat="1" applyFont="1" applyBorder="1"/>
    <xf numFmtId="2" fontId="14" fillId="2" borderId="2" xfId="0" applyNumberFormat="1" applyFont="1" applyFill="1" applyBorder="1"/>
    <xf numFmtId="2" fontId="15" fillId="2" borderId="2" xfId="0" applyNumberFormat="1" applyFont="1" applyFill="1" applyBorder="1"/>
    <xf numFmtId="167" fontId="0" fillId="0" borderId="2" xfId="0" applyNumberFormat="1" applyBorder="1"/>
    <xf numFmtId="2" fontId="0" fillId="2" borderId="42" xfId="0" applyNumberFormat="1" applyFill="1" applyBorder="1"/>
    <xf numFmtId="2" fontId="0" fillId="2" borderId="27" xfId="0" applyNumberFormat="1" applyFill="1" applyBorder="1" applyAlignment="1">
      <alignment horizontal="left"/>
    </xf>
    <xf numFmtId="0" fontId="0" fillId="2" borderId="27" xfId="0" applyFill="1" applyBorder="1" applyAlignment="1">
      <alignment horizontal="left"/>
    </xf>
    <xf numFmtId="2" fontId="4" fillId="5" borderId="44" xfId="0" applyNumberFormat="1" applyFont="1" applyFill="1" applyBorder="1"/>
    <xf numFmtId="0" fontId="6" fillId="0" borderId="44" xfId="0" applyFont="1" applyBorder="1"/>
    <xf numFmtId="2" fontId="4" fillId="2" borderId="27" xfId="0" applyNumberFormat="1" applyFont="1" applyFill="1" applyBorder="1" applyAlignment="1"/>
    <xf numFmtId="2" fontId="4" fillId="2" borderId="44" xfId="0" applyNumberFormat="1" applyFont="1" applyFill="1" applyBorder="1"/>
    <xf numFmtId="2" fontId="0" fillId="2" borderId="27" xfId="0" applyNumberFormat="1" applyFont="1" applyFill="1" applyBorder="1" applyAlignment="1">
      <alignment horizontal="left"/>
    </xf>
    <xf numFmtId="2" fontId="0" fillId="2" borderId="44" xfId="0" applyNumberFormat="1" applyFont="1" applyFill="1" applyBorder="1"/>
    <xf numFmtId="2" fontId="4" fillId="2" borderId="27" xfId="0" applyNumberFormat="1" applyFont="1" applyFill="1" applyBorder="1" applyAlignment="1">
      <alignment horizontal="center"/>
    </xf>
    <xf numFmtId="0" fontId="0" fillId="2" borderId="44" xfId="0" applyFill="1" applyBorder="1"/>
    <xf numFmtId="0" fontId="0" fillId="4" borderId="26" xfId="0" applyFill="1" applyBorder="1"/>
    <xf numFmtId="2" fontId="14" fillId="0" borderId="36" xfId="0" applyNumberFormat="1" applyFont="1" applyBorder="1"/>
    <xf numFmtId="2" fontId="14" fillId="2" borderId="36" xfId="0" applyNumberFormat="1" applyFont="1" applyFill="1" applyBorder="1"/>
    <xf numFmtId="2" fontId="15" fillId="2" borderId="36" xfId="0" applyNumberFormat="1" applyFont="1" applyFill="1" applyBorder="1"/>
    <xf numFmtId="2" fontId="0" fillId="0" borderId="40" xfId="0" applyNumberFormat="1" applyBorder="1" applyAlignment="1">
      <alignment horizontal="left"/>
    </xf>
    <xf numFmtId="2" fontId="0" fillId="0" borderId="55" xfId="0" applyNumberFormat="1" applyBorder="1"/>
    <xf numFmtId="2" fontId="4" fillId="5" borderId="0" xfId="0" applyNumberFormat="1" applyFont="1" applyFill="1" applyBorder="1"/>
    <xf numFmtId="2" fontId="4" fillId="0" borderId="32" xfId="0" applyNumberFormat="1" applyFont="1" applyBorder="1" applyAlignment="1">
      <alignment horizontal="center"/>
    </xf>
    <xf numFmtId="2" fontId="0" fillId="0" borderId="57" xfId="0" applyNumberFormat="1" applyBorder="1" applyAlignment="1">
      <alignment horizontal="center"/>
    </xf>
    <xf numFmtId="2" fontId="4" fillId="0" borderId="58" xfId="0" applyNumberFormat="1" applyFont="1" applyBorder="1" applyAlignment="1">
      <alignment horizontal="center"/>
    </xf>
    <xf numFmtId="0" fontId="0" fillId="2" borderId="3" xfId="0" applyFill="1" applyBorder="1"/>
    <xf numFmtId="2" fontId="4" fillId="5" borderId="42" xfId="0" applyNumberFormat="1" applyFont="1" applyFill="1" applyBorder="1"/>
    <xf numFmtId="2" fontId="0" fillId="2" borderId="13" xfId="0" applyNumberFormat="1" applyFill="1" applyBorder="1"/>
    <xf numFmtId="0" fontId="1" fillId="2" borderId="26" xfId="0" applyFont="1" applyFill="1" applyBorder="1"/>
    <xf numFmtId="2" fontId="0" fillId="2" borderId="36" xfId="0" applyNumberFormat="1" applyFont="1" applyFill="1" applyBorder="1"/>
    <xf numFmtId="0" fontId="7" fillId="2" borderId="26" xfId="0" applyFont="1" applyFill="1" applyBorder="1"/>
    <xf numFmtId="0" fontId="0" fillId="2" borderId="36" xfId="0" applyFont="1" applyFill="1" applyBorder="1"/>
    <xf numFmtId="2" fontId="0" fillId="2" borderId="36" xfId="0" applyNumberFormat="1" applyFill="1" applyBorder="1"/>
    <xf numFmtId="0" fontId="1" fillId="2" borderId="17" xfId="0" applyFont="1" applyFill="1" applyBorder="1"/>
    <xf numFmtId="2" fontId="0" fillId="2" borderId="3" xfId="0" applyNumberFormat="1" applyFill="1" applyBorder="1"/>
    <xf numFmtId="165" fontId="0" fillId="2" borderId="54" xfId="0" applyNumberFormat="1" applyFill="1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26" xfId="0" applyBorder="1" applyAlignment="1">
      <alignment horizontal="center"/>
    </xf>
    <xf numFmtId="2" fontId="4" fillId="0" borderId="31" xfId="0" applyNumberFormat="1" applyFont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168" fontId="6" fillId="0" borderId="1" xfId="1" applyNumberFormat="1" applyFont="1" applyBorder="1" applyAlignment="1">
      <alignment horizontal="right"/>
    </xf>
    <xf numFmtId="168" fontId="6" fillId="0" borderId="1" xfId="1" applyNumberFormat="1" applyFont="1" applyBorder="1"/>
    <xf numFmtId="167" fontId="6" fillId="0" borderId="1" xfId="0" applyNumberFormat="1" applyFont="1" applyBorder="1"/>
    <xf numFmtId="165" fontId="0" fillId="0" borderId="1" xfId="0" applyNumberFormat="1" applyFont="1" applyBorder="1" applyAlignment="1">
      <alignment horizontal="right"/>
    </xf>
    <xf numFmtId="0" fontId="0" fillId="2" borderId="2" xfId="0" applyFill="1" applyBorder="1"/>
    <xf numFmtId="0" fontId="0" fillId="2" borderId="14" xfId="0" applyFill="1" applyBorder="1"/>
    <xf numFmtId="0" fontId="0" fillId="0" borderId="6" xfId="0" applyBorder="1"/>
    <xf numFmtId="167" fontId="14" fillId="0" borderId="1" xfId="0" applyNumberFormat="1" applyFont="1" applyBorder="1"/>
    <xf numFmtId="2" fontId="0" fillId="2" borderId="59" xfId="0" applyNumberFormat="1" applyFill="1" applyBorder="1"/>
    <xf numFmtId="169" fontId="14" fillId="2" borderId="1" xfId="1" applyNumberFormat="1" applyFont="1" applyFill="1" applyBorder="1"/>
    <xf numFmtId="168" fontId="14" fillId="2" borderId="1" xfId="1" applyNumberFormat="1" applyFont="1" applyFill="1" applyBorder="1"/>
    <xf numFmtId="168" fontId="14" fillId="0" borderId="1" xfId="1" applyNumberFormat="1" applyFont="1" applyBorder="1" applyAlignment="1">
      <alignment horizontal="right"/>
    </xf>
    <xf numFmtId="167" fontId="0" fillId="2" borderId="1" xfId="0" applyNumberFormat="1" applyFill="1" applyBorder="1"/>
    <xf numFmtId="0" fontId="0" fillId="2" borderId="27" xfId="0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2" borderId="4" xfId="0" applyFill="1" applyBorder="1"/>
    <xf numFmtId="0" fontId="0" fillId="2" borderId="60" xfId="0" applyFill="1" applyBorder="1"/>
    <xf numFmtId="0" fontId="1" fillId="0" borderId="61" xfId="0" applyFont="1" applyBorder="1"/>
    <xf numFmtId="0" fontId="0" fillId="0" borderId="5" xfId="0" applyBorder="1" applyAlignment="1">
      <alignment horizontal="left"/>
    </xf>
    <xf numFmtId="0" fontId="1" fillId="0" borderId="60" xfId="0" applyFont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0" fillId="2" borderId="27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40" xfId="0" applyFill="1" applyBorder="1" applyAlignment="1">
      <alignment horizontal="left"/>
    </xf>
    <xf numFmtId="0" fontId="0" fillId="2" borderId="29" xfId="0" applyFill="1" applyBorder="1" applyAlignment="1">
      <alignment horizontal="left"/>
    </xf>
    <xf numFmtId="0" fontId="1" fillId="2" borderId="50" xfId="0" applyFont="1" applyFill="1" applyBorder="1"/>
    <xf numFmtId="0" fontId="0" fillId="2" borderId="7" xfId="0" applyFill="1" applyBorder="1"/>
    <xf numFmtId="0" fontId="17" fillId="2" borderId="1" xfId="0" applyFont="1" applyFill="1" applyBorder="1"/>
    <xf numFmtId="0" fontId="14" fillId="2" borderId="5" xfId="0" applyFont="1" applyFill="1" applyBorder="1"/>
    <xf numFmtId="165" fontId="0" fillId="2" borderId="1" xfId="0" applyNumberFormat="1" applyFont="1" applyFill="1" applyBorder="1"/>
    <xf numFmtId="0" fontId="14" fillId="2" borderId="1" xfId="0" applyFont="1" applyFill="1" applyBorder="1" applyAlignment="1">
      <alignment horizontal="right"/>
    </xf>
    <xf numFmtId="165" fontId="14" fillId="2" borderId="1" xfId="0" applyNumberFormat="1" applyFont="1" applyFill="1" applyBorder="1"/>
    <xf numFmtId="165" fontId="0" fillId="2" borderId="5" xfId="0" applyNumberFormat="1" applyFont="1" applyFill="1" applyBorder="1"/>
    <xf numFmtId="2" fontId="4" fillId="2" borderId="42" xfId="0" applyNumberFormat="1" applyFont="1" applyFill="1" applyBorder="1"/>
    <xf numFmtId="165" fontId="0" fillId="2" borderId="5" xfId="0" applyNumberFormat="1" applyFill="1" applyBorder="1"/>
    <xf numFmtId="0" fontId="1" fillId="2" borderId="42" xfId="0" applyFont="1" applyFill="1" applyBorder="1"/>
    <xf numFmtId="0" fontId="14" fillId="2" borderId="31" xfId="0" applyFont="1" applyFill="1" applyBorder="1"/>
    <xf numFmtId="2" fontId="4" fillId="2" borderId="32" xfId="0" applyNumberFormat="1" applyFont="1" applyFill="1" applyBorder="1"/>
    <xf numFmtId="0" fontId="0" fillId="2" borderId="46" xfId="0" applyFill="1" applyBorder="1"/>
    <xf numFmtId="2" fontId="0" fillId="2" borderId="42" xfId="0" applyNumberFormat="1" applyFont="1" applyFill="1" applyBorder="1"/>
    <xf numFmtId="0" fontId="9" fillId="2" borderId="5" xfId="0" applyFont="1" applyFill="1" applyBorder="1"/>
    <xf numFmtId="0" fontId="0" fillId="2" borderId="15" xfId="0" applyFont="1" applyFill="1" applyBorder="1" applyAlignment="1">
      <alignment horizontal="left"/>
    </xf>
    <xf numFmtId="0" fontId="12" fillId="2" borderId="40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2" fontId="4" fillId="5" borderId="36" xfId="0" applyNumberFormat="1" applyFont="1" applyFill="1" applyBorder="1"/>
    <xf numFmtId="0" fontId="7" fillId="6" borderId="21" xfId="0" applyFont="1" applyFill="1" applyBorder="1"/>
    <xf numFmtId="0" fontId="1" fillId="6" borderId="21" xfId="0" applyFont="1" applyFill="1" applyBorder="1"/>
    <xf numFmtId="0" fontId="1" fillId="6" borderId="24" xfId="0" applyFont="1" applyFill="1" applyBorder="1"/>
    <xf numFmtId="0" fontId="6" fillId="6" borderId="26" xfId="0" applyFont="1" applyFill="1" applyBorder="1"/>
    <xf numFmtId="0" fontId="12" fillId="6" borderId="26" xfId="0" applyFont="1" applyFill="1" applyBorder="1"/>
    <xf numFmtId="0" fontId="0" fillId="6" borderId="26" xfId="0" applyFont="1" applyFill="1" applyBorder="1"/>
    <xf numFmtId="0" fontId="0" fillId="6" borderId="50" xfId="0" applyFont="1" applyFill="1" applyBorder="1"/>
    <xf numFmtId="0" fontId="0" fillId="6" borderId="26" xfId="0" applyFill="1" applyBorder="1"/>
    <xf numFmtId="0" fontId="0" fillId="6" borderId="50" xfId="0" applyFill="1" applyBorder="1"/>
    <xf numFmtId="0" fontId="6" fillId="6" borderId="1" xfId="0" applyFont="1" applyFill="1" applyBorder="1"/>
    <xf numFmtId="0" fontId="0" fillId="6" borderId="1" xfId="0" applyFont="1" applyFill="1" applyBorder="1"/>
    <xf numFmtId="0" fontId="0" fillId="6" borderId="36" xfId="0" applyFont="1" applyFill="1" applyBorder="1"/>
    <xf numFmtId="0" fontId="0" fillId="6" borderId="1" xfId="0" applyFill="1" applyBorder="1"/>
    <xf numFmtId="165" fontId="6" fillId="6" borderId="1" xfId="0" applyNumberFormat="1" applyFont="1" applyFill="1" applyBorder="1"/>
    <xf numFmtId="0" fontId="0" fillId="6" borderId="5" xfId="0" applyFont="1" applyFill="1" applyBorder="1"/>
    <xf numFmtId="0" fontId="0" fillId="6" borderId="27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2" fontId="4" fillId="6" borderId="59" xfId="0" applyNumberFormat="1" applyFont="1" applyFill="1" applyBorder="1"/>
    <xf numFmtId="0" fontId="12" fillId="6" borderId="5" xfId="0" applyFont="1" applyFill="1" applyBorder="1"/>
    <xf numFmtId="0" fontId="12" fillId="6" borderId="36" xfId="0" applyFont="1" applyFill="1" applyBorder="1"/>
    <xf numFmtId="0" fontId="0" fillId="6" borderId="36" xfId="0" applyFill="1" applyBorder="1"/>
    <xf numFmtId="0" fontId="4" fillId="6" borderId="36" xfId="0" applyFont="1" applyFill="1" applyBorder="1"/>
    <xf numFmtId="0" fontId="0" fillId="6" borderId="39" xfId="0" applyFill="1" applyBorder="1"/>
    <xf numFmtId="9" fontId="0" fillId="6" borderId="1" xfId="0" applyNumberFormat="1" applyFill="1" applyBorder="1"/>
    <xf numFmtId="2" fontId="4" fillId="6" borderId="36" xfId="0" applyNumberFormat="1" applyFont="1" applyFill="1" applyBorder="1"/>
    <xf numFmtId="0" fontId="6" fillId="6" borderId="5" xfId="0" applyFont="1" applyFill="1" applyBorder="1" applyAlignment="1">
      <alignment horizontal="right"/>
    </xf>
    <xf numFmtId="0" fontId="6" fillId="6" borderId="5" xfId="0" applyFont="1" applyFill="1" applyBorder="1"/>
    <xf numFmtId="0" fontId="6" fillId="6" borderId="34" xfId="0" applyFont="1" applyFill="1" applyBorder="1" applyAlignment="1">
      <alignment horizontal="right"/>
    </xf>
    <xf numFmtId="0" fontId="6" fillId="6" borderId="34" xfId="0" applyFont="1" applyFill="1" applyBorder="1"/>
    <xf numFmtId="0" fontId="4" fillId="6" borderId="44" xfId="0" applyFont="1" applyFill="1" applyBorder="1"/>
    <xf numFmtId="2" fontId="0" fillId="6" borderId="36" xfId="0" applyNumberFormat="1" applyFill="1" applyBorder="1"/>
    <xf numFmtId="0" fontId="0" fillId="6" borderId="2" xfId="0" applyFont="1" applyFill="1" applyBorder="1"/>
    <xf numFmtId="0" fontId="0" fillId="6" borderId="5" xfId="0" applyFill="1" applyBorder="1"/>
    <xf numFmtId="0" fontId="4" fillId="6" borderId="5" xfId="0" applyFont="1" applyFill="1" applyBorder="1"/>
    <xf numFmtId="0" fontId="4" fillId="6" borderId="2" xfId="0" applyFont="1" applyFill="1" applyBorder="1"/>
    <xf numFmtId="0" fontId="0" fillId="6" borderId="31" xfId="0" applyFont="1" applyFill="1" applyBorder="1"/>
    <xf numFmtId="2" fontId="4" fillId="6" borderId="55" xfId="0" applyNumberFormat="1" applyFont="1" applyFill="1" applyBorder="1"/>
    <xf numFmtId="0" fontId="0" fillId="5" borderId="31" xfId="0" applyFill="1" applyBorder="1"/>
    <xf numFmtId="2" fontId="0" fillId="5" borderId="55" xfId="0" applyNumberFormat="1" applyFill="1" applyBorder="1"/>
    <xf numFmtId="0" fontId="0" fillId="2" borderId="27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9" fontId="0" fillId="2" borderId="19" xfId="0" applyNumberFormat="1" applyFill="1" applyBorder="1" applyAlignment="1">
      <alignment horizontal="center"/>
    </xf>
    <xf numFmtId="2" fontId="0" fillId="0" borderId="5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45" xfId="0" applyFont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47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4" fillId="0" borderId="27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48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5" fillId="0" borderId="3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40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27" xfId="0" applyBorder="1" applyAlignment="1">
      <alignment horizontal="left"/>
    </xf>
    <xf numFmtId="0" fontId="0" fillId="0" borderId="15" xfId="0" applyFont="1" applyBorder="1" applyAlignment="1">
      <alignment horizontal="left"/>
    </xf>
    <xf numFmtId="0" fontId="4" fillId="0" borderId="40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7" xfId="0" applyFont="1" applyBorder="1" applyAlignment="1">
      <alignment horizontal="left"/>
    </xf>
    <xf numFmtId="0" fontId="0" fillId="0" borderId="4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4" xfId="0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48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26" xfId="0" applyBorder="1" applyAlignment="1">
      <alignment horizontal="left"/>
    </xf>
    <xf numFmtId="0" fontId="4" fillId="0" borderId="2" xfId="0" applyFont="1" applyBorder="1" applyAlignment="1">
      <alignment horizontal="left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left"/>
    </xf>
    <xf numFmtId="0" fontId="0" fillId="0" borderId="31" xfId="0" applyBorder="1" applyAlignment="1">
      <alignment horizontal="left"/>
    </xf>
    <xf numFmtId="0" fontId="12" fillId="0" borderId="40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2" fontId="0" fillId="2" borderId="27" xfId="0" applyNumberFormat="1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0" fillId="2" borderId="40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5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2" borderId="40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0" fillId="2" borderId="27" xfId="0" applyFill="1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16" xfId="0" applyBorder="1" applyAlignment="1">
      <alignment horizontal="left"/>
    </xf>
    <xf numFmtId="0" fontId="1" fillId="0" borderId="40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0" fillId="2" borderId="35" xfId="0" applyNumberForma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2" fontId="4" fillId="2" borderId="27" xfId="0" applyNumberFormat="1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0" fillId="2" borderId="43" xfId="0" applyNumberFormat="1" applyFill="1" applyBorder="1" applyAlignment="1">
      <alignment horizontal="left"/>
    </xf>
    <xf numFmtId="0" fontId="0" fillId="2" borderId="19" xfId="0" applyFill="1" applyBorder="1" applyAlignment="1">
      <alignment horizontal="left"/>
    </xf>
    <xf numFmtId="0" fontId="0" fillId="2" borderId="3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0" fillId="0" borderId="40" xfId="0" applyNumberForma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8" fillId="0" borderId="0" xfId="0" applyFont="1" applyBorder="1" applyAlignment="1">
      <alignment horizontal="center"/>
    </xf>
    <xf numFmtId="0" fontId="4" fillId="2" borderId="27" xfId="0" applyFont="1" applyFill="1" applyBorder="1" applyAlignment="1">
      <alignment horizontal="left"/>
    </xf>
    <xf numFmtId="2" fontId="0" fillId="0" borderId="27" xfId="0" applyNumberFormat="1" applyBorder="1" applyAlignment="1">
      <alignment horizontal="center"/>
    </xf>
    <xf numFmtId="2" fontId="4" fillId="0" borderId="52" xfId="0" applyNumberFormat="1" applyFont="1" applyBorder="1" applyAlignment="1">
      <alignment horizontal="center"/>
    </xf>
    <xf numFmtId="2" fontId="4" fillId="0" borderId="31" xfId="0" applyNumberFormat="1" applyFont="1" applyBorder="1" applyAlignment="1">
      <alignment horizontal="center"/>
    </xf>
    <xf numFmtId="2" fontId="4" fillId="0" borderId="55" xfId="0" applyNumberFormat="1" applyFon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5" xfId="0" applyFill="1" applyBorder="1" applyAlignment="1">
      <alignment horizontal="left"/>
    </xf>
    <xf numFmtId="0" fontId="12" fillId="2" borderId="55" xfId="0" applyFont="1" applyFill="1" applyBorder="1" applyAlignment="1">
      <alignment horizontal="center"/>
    </xf>
    <xf numFmtId="0" fontId="12" fillId="2" borderId="30" xfId="0" applyFont="1" applyFill="1" applyBorder="1" applyAlignment="1">
      <alignment horizontal="center"/>
    </xf>
    <xf numFmtId="0" fontId="12" fillId="2" borderId="51" xfId="0" applyFon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53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48" xfId="0" applyFont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0" xfId="0" applyFont="1" applyBorder="1" applyAlignment="1">
      <alignment horizontal="center"/>
    </xf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2" fontId="0" fillId="2" borderId="8" xfId="0" applyNumberForma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35" xfId="0" applyFill="1" applyBorder="1" applyAlignment="1">
      <alignment horizontal="left"/>
    </xf>
    <xf numFmtId="0" fontId="4" fillId="2" borderId="52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0" fillId="2" borderId="27" xfId="0" applyFont="1" applyFill="1" applyBorder="1" applyAlignment="1">
      <alignment horizontal="left"/>
    </xf>
    <xf numFmtId="0" fontId="12" fillId="2" borderId="40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0" fillId="2" borderId="52" xfId="0" applyFill="1" applyBorder="1" applyAlignment="1">
      <alignment horizontal="left"/>
    </xf>
    <xf numFmtId="0" fontId="0" fillId="2" borderId="31" xfId="0" applyFill="1" applyBorder="1" applyAlignment="1">
      <alignment horizontal="left"/>
    </xf>
    <xf numFmtId="0" fontId="1" fillId="2" borderId="56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1" fillId="2" borderId="2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37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left"/>
    </xf>
    <xf numFmtId="0" fontId="0" fillId="2" borderId="18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37" xfId="0" applyFont="1" applyFill="1" applyBorder="1" applyAlignment="1">
      <alignment horizontal="left"/>
    </xf>
    <xf numFmtId="0" fontId="4" fillId="2" borderId="38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45" xfId="0" applyFont="1" applyFill="1" applyBorder="1" applyAlignment="1">
      <alignment horizontal="left"/>
    </xf>
    <xf numFmtId="0" fontId="4" fillId="2" borderId="48" xfId="0" applyFont="1" applyFill="1" applyBorder="1" applyAlignment="1">
      <alignment horizontal="left"/>
    </xf>
    <xf numFmtId="0" fontId="0" fillId="2" borderId="40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39" xfId="0" applyFont="1" applyFill="1" applyBorder="1" applyAlignment="1">
      <alignment horizontal="center"/>
    </xf>
    <xf numFmtId="0" fontId="0" fillId="2" borderId="35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8" fillId="2" borderId="27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48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41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1" fillId="2" borderId="40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38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1" fillId="2" borderId="49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0" fontId="0" fillId="2" borderId="38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29" xfId="0" applyFill="1" applyBorder="1" applyAlignment="1">
      <alignment horizontal="left"/>
    </xf>
    <xf numFmtId="0" fontId="0" fillId="2" borderId="30" xfId="0" applyFill="1" applyBorder="1" applyAlignment="1">
      <alignment horizontal="left"/>
    </xf>
    <xf numFmtId="0" fontId="0" fillId="2" borderId="51" xfId="0" applyFill="1" applyBorder="1" applyAlignment="1">
      <alignment horizontal="left"/>
    </xf>
    <xf numFmtId="0" fontId="0" fillId="6" borderId="35" xfId="0" applyFont="1" applyFill="1" applyBorder="1" applyAlignment="1">
      <alignment horizontal="left"/>
    </xf>
    <xf numFmtId="0" fontId="0" fillId="6" borderId="1" xfId="0" applyFont="1" applyFill="1" applyBorder="1" applyAlignment="1">
      <alignment horizontal="left"/>
    </xf>
    <xf numFmtId="0" fontId="0" fillId="6" borderId="35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12" fillId="6" borderId="35" xfId="0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left"/>
    </xf>
    <xf numFmtId="0" fontId="4" fillId="6" borderId="0" xfId="0" applyFont="1" applyFill="1" applyBorder="1" applyAlignment="1">
      <alignment horizontal="left"/>
    </xf>
    <xf numFmtId="0" fontId="0" fillId="6" borderId="27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4" fillId="6" borderId="27" xfId="0" applyFont="1" applyFill="1" applyBorder="1" applyAlignment="1">
      <alignment horizontal="left"/>
    </xf>
    <xf numFmtId="0" fontId="4" fillId="6" borderId="15" xfId="0" applyFont="1" applyFill="1" applyBorder="1" applyAlignment="1">
      <alignment horizontal="left"/>
    </xf>
    <xf numFmtId="0" fontId="4" fillId="6" borderId="48" xfId="0" applyFont="1" applyFill="1" applyBorder="1" applyAlignment="1">
      <alignment horizontal="left"/>
    </xf>
    <xf numFmtId="0" fontId="4" fillId="6" borderId="38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left"/>
    </xf>
    <xf numFmtId="0" fontId="4" fillId="6" borderId="45" xfId="0" applyFont="1" applyFill="1" applyBorder="1" applyAlignment="1">
      <alignment horizontal="left"/>
    </xf>
    <xf numFmtId="0" fontId="0" fillId="6" borderId="40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4" fillId="6" borderId="49" xfId="0" applyFont="1" applyFill="1" applyBorder="1" applyAlignment="1">
      <alignment horizontal="left"/>
    </xf>
    <xf numFmtId="0" fontId="4" fillId="6" borderId="26" xfId="0" applyFont="1" applyFill="1" applyBorder="1" applyAlignment="1">
      <alignment horizontal="left"/>
    </xf>
    <xf numFmtId="0" fontId="2" fillId="6" borderId="49" xfId="0" applyFont="1" applyFill="1" applyBorder="1" applyAlignment="1">
      <alignment horizontal="center"/>
    </xf>
    <xf numFmtId="0" fontId="2" fillId="6" borderId="26" xfId="0" applyFont="1" applyFill="1" applyBorder="1" applyAlignment="1">
      <alignment horizontal="center"/>
    </xf>
    <xf numFmtId="0" fontId="2" fillId="6" borderId="50" xfId="0" applyFont="1" applyFill="1" applyBorder="1" applyAlignment="1">
      <alignment horizontal="center"/>
    </xf>
    <xf numFmtId="0" fontId="2" fillId="6" borderId="35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36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5" fillId="6" borderId="35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36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0" fontId="4" fillId="6" borderId="35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36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/>
    </xf>
    <xf numFmtId="0" fontId="8" fillId="6" borderId="15" xfId="0" applyFont="1" applyFill="1" applyBorder="1" applyAlignment="1">
      <alignment horizontal="center"/>
    </xf>
    <xf numFmtId="0" fontId="8" fillId="6" borderId="48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8" fillId="6" borderId="41" xfId="0" applyFont="1" applyFill="1" applyBorder="1" applyAlignment="1">
      <alignment horizontal="center"/>
    </xf>
    <xf numFmtId="0" fontId="0" fillId="6" borderId="52" xfId="0" applyFill="1" applyBorder="1" applyAlignment="1">
      <alignment horizontal="center"/>
    </xf>
    <xf numFmtId="0" fontId="0" fillId="6" borderId="31" xfId="0" applyFill="1" applyBorder="1" applyAlignment="1">
      <alignment horizontal="center"/>
    </xf>
    <xf numFmtId="0" fontId="0" fillId="6" borderId="32" xfId="0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6" borderId="21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left"/>
    </xf>
    <xf numFmtId="0" fontId="1" fillId="6" borderId="21" xfId="0" applyFont="1" applyFill="1" applyBorder="1" applyAlignment="1">
      <alignment horizontal="left"/>
    </xf>
    <xf numFmtId="0" fontId="0" fillId="6" borderId="49" xfId="0" applyFill="1" applyBorder="1" applyAlignment="1">
      <alignment horizontal="left"/>
    </xf>
    <xf numFmtId="0" fontId="0" fillId="6" borderId="26" xfId="0" applyFill="1" applyBorder="1" applyAlignment="1">
      <alignment horizontal="left"/>
    </xf>
    <xf numFmtId="0" fontId="0" fillId="6" borderId="4" xfId="0" applyFill="1" applyBorder="1" applyAlignment="1">
      <alignment horizontal="center"/>
    </xf>
    <xf numFmtId="0" fontId="4" fillId="6" borderId="40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0" fillId="6" borderId="40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6" borderId="29" xfId="0" applyFill="1" applyBorder="1" applyAlignment="1">
      <alignment horizontal="center"/>
    </xf>
    <xf numFmtId="0" fontId="0" fillId="6" borderId="30" xfId="0" applyFill="1" applyBorder="1" applyAlignment="1">
      <alignment horizontal="center"/>
    </xf>
    <xf numFmtId="0" fontId="0" fillId="6" borderId="5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5-%202026&#1075;/&#1054;&#1073;&#1086;&#1088;&#1086;&#1090;&#1085;&#1072;&#1103;%20&#1074;&#1077;&#1076;&#1086;&#1084;&#1086;&#1089;&#1090;&#1100;%202025&#1075;%20(&#1040;&#1074;&#1090;&#1086;&#1089;&#1086;&#1093;&#1088;&#1072;&#1085;&#1077;&#1085;&#1085;&#1099;&#1081;)%20(&#1040;&#1074;&#1090;&#1086;&#1089;&#1086;&#1093;&#1088;&#1072;&#1085;&#1077;&#1085;&#1085;&#1099;&#1081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ентябрь 2021г"/>
      <sheetName val="октябрь"/>
      <sheetName val="ноябрь"/>
      <sheetName val="декабрь"/>
      <sheetName val="январь 2022г"/>
      <sheetName val="февраль"/>
      <sheetName val="март"/>
      <sheetName val="апрель"/>
      <sheetName val="май"/>
      <sheetName val="ДОЛ июнь"/>
      <sheetName val="ЗАРЯ"/>
      <sheetName val="АВГУСТ"/>
      <sheetName val="сентябрь 2022г"/>
      <sheetName val="октябрь 2022г"/>
      <sheetName val="ноябрь 2022г"/>
      <sheetName val="декабрь 2022г"/>
      <sheetName val="январь февраль 2023г"/>
      <sheetName val="март - апрель 2023"/>
      <sheetName val="МАЙ 2023г"/>
      <sheetName val="Рассчёт ДОЛ&quot;ЗАРЯ&quot;2023г"/>
      <sheetName val="Ведомость ДОЛ&quot;ЗАРЯ&quot;"/>
      <sheetName val="Ведомость ДОЛ &quot;Заря&quot; 3 смена"/>
      <sheetName val="сентябрь2023 г"/>
      <sheetName val="сентябрь - октябрь"/>
      <sheetName val="август- сентябрь 2025г"/>
      <sheetName val="октябрь 2025г"/>
      <sheetName val="ноябрь 2025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7">
          <cell r="BJ17">
            <v>185.88</v>
          </cell>
        </row>
        <row r="79">
          <cell r="BJ79">
            <v>59</v>
          </cell>
        </row>
        <row r="84">
          <cell r="BJ84">
            <v>162.18</v>
          </cell>
        </row>
        <row r="99">
          <cell r="BJ99">
            <v>39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1"/>
  <sheetViews>
    <sheetView workbookViewId="0">
      <selection activeCell="G21" sqref="G21"/>
    </sheetView>
  </sheetViews>
  <sheetFormatPr defaultRowHeight="15"/>
  <sheetData>
    <row r="2" spans="1:9">
      <c r="F2" t="s">
        <v>0</v>
      </c>
    </row>
    <row r="3" spans="1:9">
      <c r="F3" t="s">
        <v>1</v>
      </c>
    </row>
    <row r="4" spans="1:9">
      <c r="F4" t="s">
        <v>2</v>
      </c>
    </row>
    <row r="5" spans="1:9">
      <c r="F5" t="s">
        <v>29</v>
      </c>
    </row>
    <row r="7" spans="1:9">
      <c r="C7" t="s">
        <v>3</v>
      </c>
      <c r="E7" t="s">
        <v>30</v>
      </c>
    </row>
    <row r="9" spans="1:9">
      <c r="A9" s="1" t="s">
        <v>4</v>
      </c>
      <c r="B9" s="240" t="s">
        <v>5</v>
      </c>
      <c r="C9" s="241"/>
      <c r="D9" s="241"/>
      <c r="E9" s="242"/>
      <c r="F9" s="1" t="s">
        <v>6</v>
      </c>
      <c r="G9" s="1" t="s">
        <v>7</v>
      </c>
      <c r="H9" s="1" t="s">
        <v>8</v>
      </c>
      <c r="I9" s="1" t="s">
        <v>9</v>
      </c>
    </row>
    <row r="10" spans="1:9">
      <c r="A10" s="1">
        <v>1</v>
      </c>
      <c r="B10" s="240" t="s">
        <v>20</v>
      </c>
      <c r="C10" s="241"/>
      <c r="D10" s="241"/>
      <c r="E10" s="242"/>
      <c r="F10" s="1" t="s">
        <v>12</v>
      </c>
      <c r="G10" s="1"/>
      <c r="H10" s="1">
        <v>23.5</v>
      </c>
      <c r="I10" s="1">
        <f t="shared" ref="I10:I15" si="0">H10*G10</f>
        <v>0</v>
      </c>
    </row>
    <row r="11" spans="1:9">
      <c r="A11" s="1">
        <v>2</v>
      </c>
      <c r="B11" s="240" t="s">
        <v>21</v>
      </c>
      <c r="C11" s="241"/>
      <c r="D11" s="241"/>
      <c r="E11" s="242"/>
      <c r="F11" s="1" t="s">
        <v>12</v>
      </c>
      <c r="G11" s="1"/>
      <c r="H11" s="1">
        <v>26</v>
      </c>
      <c r="I11" s="1">
        <f t="shared" si="0"/>
        <v>0</v>
      </c>
    </row>
    <row r="12" spans="1:9">
      <c r="A12" s="1">
        <v>3</v>
      </c>
      <c r="B12" s="240" t="s">
        <v>22</v>
      </c>
      <c r="C12" s="241"/>
      <c r="D12" s="241"/>
      <c r="E12" s="242"/>
      <c r="F12" s="1" t="s">
        <v>12</v>
      </c>
      <c r="G12" s="1"/>
      <c r="H12" s="1">
        <v>22</v>
      </c>
      <c r="I12" s="1">
        <f t="shared" si="0"/>
        <v>0</v>
      </c>
    </row>
    <row r="13" spans="1:9">
      <c r="A13" s="1"/>
      <c r="B13" s="240"/>
      <c r="C13" s="241"/>
      <c r="D13" s="241"/>
      <c r="E13" s="242"/>
      <c r="F13" s="1"/>
      <c r="G13" s="1"/>
      <c r="H13" s="1"/>
      <c r="I13" s="1">
        <f t="shared" si="0"/>
        <v>0</v>
      </c>
    </row>
    <row r="14" spans="1:9">
      <c r="A14" s="1"/>
      <c r="B14" s="240"/>
      <c r="C14" s="241"/>
      <c r="D14" s="241"/>
      <c r="E14" s="242"/>
      <c r="F14" s="1"/>
      <c r="G14" s="1"/>
      <c r="H14" s="1"/>
      <c r="I14" s="1">
        <f t="shared" si="0"/>
        <v>0</v>
      </c>
    </row>
    <row r="15" spans="1:9">
      <c r="A15" s="1"/>
      <c r="B15" s="240"/>
      <c r="C15" s="241"/>
      <c r="D15" s="241"/>
      <c r="E15" s="242"/>
      <c r="F15" s="1"/>
      <c r="G15" s="1"/>
      <c r="H15" s="1"/>
      <c r="I15" s="1">
        <f t="shared" si="0"/>
        <v>0</v>
      </c>
    </row>
    <row r="16" spans="1:9">
      <c r="A16" s="1"/>
      <c r="B16" s="240"/>
      <c r="C16" s="241"/>
      <c r="D16" s="241"/>
      <c r="E16" s="242"/>
      <c r="F16" s="1"/>
      <c r="G16" s="1"/>
      <c r="H16" s="1"/>
      <c r="I16" s="2">
        <f>SUM(I10:I15)</f>
        <v>0</v>
      </c>
    </row>
    <row r="17" spans="1:9">
      <c r="A17" s="1"/>
      <c r="B17" s="240"/>
      <c r="C17" s="241"/>
      <c r="D17" s="241"/>
      <c r="E17" s="242"/>
      <c r="F17" s="1"/>
      <c r="G17" s="1"/>
      <c r="H17" s="1"/>
      <c r="I17" s="1"/>
    </row>
    <row r="18" spans="1:9">
      <c r="A18" s="1"/>
      <c r="B18" s="240"/>
      <c r="C18" s="241"/>
      <c r="D18" s="241"/>
      <c r="E18" s="242"/>
      <c r="F18" s="1"/>
      <c r="G18" s="1"/>
      <c r="H18" s="1"/>
      <c r="I18" s="1"/>
    </row>
    <row r="19" spans="1:9">
      <c r="A19" s="1"/>
      <c r="B19" s="240"/>
      <c r="C19" s="241"/>
      <c r="D19" s="241"/>
      <c r="E19" s="242"/>
      <c r="F19" s="1"/>
      <c r="G19" s="1"/>
      <c r="H19" s="1"/>
      <c r="I19" s="1"/>
    </row>
    <row r="20" spans="1:9">
      <c r="A20" s="1"/>
      <c r="B20" s="240"/>
      <c r="C20" s="241"/>
      <c r="D20" s="241"/>
      <c r="E20" s="242"/>
      <c r="F20" s="1"/>
      <c r="G20" s="1"/>
      <c r="H20" s="1"/>
      <c r="I20" s="1"/>
    </row>
    <row r="21" spans="1:9">
      <c r="A21" s="1"/>
      <c r="B21" s="240"/>
      <c r="C21" s="241"/>
      <c r="D21" s="241"/>
      <c r="E21" s="242"/>
      <c r="F21" s="1"/>
      <c r="G21" s="1"/>
      <c r="H21" s="1"/>
      <c r="I21" s="1"/>
    </row>
    <row r="22" spans="1:9">
      <c r="A22" s="1"/>
      <c r="B22" s="240"/>
      <c r="C22" s="241"/>
      <c r="D22" s="241"/>
      <c r="E22" s="242"/>
      <c r="F22" s="1"/>
      <c r="G22" s="1"/>
      <c r="H22" s="1"/>
      <c r="I22" s="1"/>
    </row>
    <row r="23" spans="1:9">
      <c r="A23" s="1"/>
      <c r="B23" s="240"/>
      <c r="C23" s="241"/>
      <c r="D23" s="241"/>
      <c r="E23" s="242"/>
      <c r="F23" s="1"/>
      <c r="G23" s="1"/>
      <c r="H23" s="1"/>
      <c r="I23" s="1"/>
    </row>
    <row r="24" spans="1:9">
      <c r="A24" s="1"/>
      <c r="B24" s="240"/>
      <c r="C24" s="241"/>
      <c r="D24" s="241"/>
      <c r="E24" s="242"/>
      <c r="F24" s="1"/>
      <c r="G24" s="1"/>
      <c r="H24" s="1"/>
      <c r="I24" s="1"/>
    </row>
    <row r="25" spans="1:9">
      <c r="A25" s="1"/>
      <c r="B25" s="240"/>
      <c r="C25" s="241"/>
      <c r="D25" s="241"/>
      <c r="E25" s="242"/>
      <c r="F25" s="1"/>
      <c r="G25" s="1"/>
      <c r="H25" s="1"/>
      <c r="I25" s="1"/>
    </row>
    <row r="26" spans="1:9">
      <c r="A26" s="1"/>
      <c r="B26" s="240"/>
      <c r="C26" s="241"/>
      <c r="D26" s="241"/>
      <c r="E26" s="242"/>
      <c r="F26" s="1"/>
      <c r="G26" s="1"/>
      <c r="H26" s="1"/>
      <c r="I26" s="1"/>
    </row>
    <row r="27" spans="1:9">
      <c r="A27" s="1"/>
      <c r="B27" s="240"/>
      <c r="C27" s="241"/>
      <c r="D27" s="241"/>
      <c r="E27" s="242"/>
      <c r="F27" s="1"/>
      <c r="G27" s="1"/>
      <c r="H27" s="1"/>
      <c r="I27" s="1"/>
    </row>
    <row r="28" spans="1:9">
      <c r="A28" s="1"/>
      <c r="B28" s="240"/>
      <c r="C28" s="241"/>
      <c r="D28" s="241"/>
      <c r="E28" s="242"/>
      <c r="F28" s="1"/>
      <c r="G28" s="1"/>
      <c r="H28" s="1"/>
      <c r="I28" s="1"/>
    </row>
    <row r="29" spans="1:9">
      <c r="A29" s="1"/>
      <c r="B29" s="240"/>
      <c r="C29" s="241"/>
      <c r="D29" s="241"/>
      <c r="E29" s="242"/>
      <c r="F29" s="1"/>
      <c r="G29" s="1"/>
      <c r="H29" s="1"/>
      <c r="I29" s="1"/>
    </row>
    <row r="30" spans="1:9">
      <c r="A30" s="1"/>
      <c r="B30" s="240"/>
      <c r="C30" s="241"/>
      <c r="D30" s="241"/>
      <c r="E30" s="242"/>
      <c r="F30" s="1"/>
      <c r="G30" s="1"/>
      <c r="H30" s="1"/>
      <c r="I30" s="1"/>
    </row>
    <row r="31" spans="1:9">
      <c r="A31" s="1"/>
      <c r="B31" s="240"/>
      <c r="C31" s="241"/>
      <c r="D31" s="241"/>
      <c r="E31" s="242"/>
      <c r="F31" s="1"/>
      <c r="G31" s="1"/>
      <c r="H31" s="1"/>
      <c r="I31" s="1"/>
    </row>
    <row r="32" spans="1:9">
      <c r="A32" s="1"/>
      <c r="B32" s="240"/>
      <c r="C32" s="241"/>
      <c r="D32" s="241"/>
      <c r="E32" s="242"/>
      <c r="F32" s="1"/>
      <c r="G32" s="1"/>
      <c r="H32" s="1"/>
      <c r="I32" s="1"/>
    </row>
    <row r="39" spans="1:6">
      <c r="B39" t="s">
        <v>10</v>
      </c>
      <c r="F39" t="s">
        <v>11</v>
      </c>
    </row>
    <row r="41" spans="1:6">
      <c r="A41" t="s">
        <v>26</v>
      </c>
      <c r="F41" t="s">
        <v>13</v>
      </c>
    </row>
  </sheetData>
  <mergeCells count="24"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41"/>
  <sheetViews>
    <sheetView workbookViewId="0">
      <selection activeCell="G19" sqref="G19"/>
    </sheetView>
  </sheetViews>
  <sheetFormatPr defaultRowHeight="15"/>
  <sheetData>
    <row r="2" spans="1:9">
      <c r="F2" t="s">
        <v>0</v>
      </c>
    </row>
    <row r="3" spans="1:9">
      <c r="F3" t="s">
        <v>1</v>
      </c>
    </row>
    <row r="4" spans="1:9">
      <c r="F4" t="s">
        <v>2</v>
      </c>
    </row>
    <row r="5" spans="1:9">
      <c r="F5" t="s">
        <v>27</v>
      </c>
    </row>
    <row r="7" spans="1:9">
      <c r="C7" t="s">
        <v>3</v>
      </c>
      <c r="E7" t="s">
        <v>28</v>
      </c>
    </row>
    <row r="9" spans="1:9">
      <c r="A9" s="1" t="s">
        <v>4</v>
      </c>
      <c r="B9" s="240" t="s">
        <v>5</v>
      </c>
      <c r="C9" s="241"/>
      <c r="D9" s="241"/>
      <c r="E9" s="242"/>
      <c r="F9" s="1" t="s">
        <v>6</v>
      </c>
      <c r="G9" s="1" t="s">
        <v>7</v>
      </c>
      <c r="H9" s="1" t="s">
        <v>8</v>
      </c>
      <c r="I9" s="1" t="s">
        <v>9</v>
      </c>
    </row>
    <row r="10" spans="1:9">
      <c r="A10" s="1">
        <v>1</v>
      </c>
      <c r="B10" s="240" t="s">
        <v>16</v>
      </c>
      <c r="C10" s="241"/>
      <c r="D10" s="241"/>
      <c r="E10" s="242"/>
      <c r="F10" s="1" t="s">
        <v>15</v>
      </c>
      <c r="G10" s="1">
        <v>179</v>
      </c>
      <c r="H10" s="1">
        <v>260</v>
      </c>
      <c r="I10" s="1">
        <f>H10*G10</f>
        <v>46540</v>
      </c>
    </row>
    <row r="11" spans="1:9">
      <c r="A11" s="1"/>
      <c r="B11" s="240"/>
      <c r="C11" s="241"/>
      <c r="D11" s="241"/>
      <c r="E11" s="242"/>
      <c r="F11" s="1"/>
      <c r="G11" s="1"/>
      <c r="H11" s="1"/>
      <c r="I11" s="1">
        <f>H11*G11</f>
        <v>0</v>
      </c>
    </row>
    <row r="12" spans="1:9">
      <c r="A12" s="1"/>
      <c r="B12" s="240"/>
      <c r="C12" s="241"/>
      <c r="D12" s="241"/>
      <c r="E12" s="242"/>
      <c r="F12" s="1"/>
      <c r="G12" s="1"/>
      <c r="H12" s="1"/>
      <c r="I12" s="2">
        <f>SUM(I10:I11)</f>
        <v>46540</v>
      </c>
    </row>
    <row r="13" spans="1:9">
      <c r="A13" s="1"/>
      <c r="B13" s="240"/>
      <c r="C13" s="241"/>
      <c r="D13" s="241"/>
      <c r="E13" s="242"/>
      <c r="F13" s="1"/>
      <c r="G13" s="1"/>
      <c r="H13" s="1"/>
      <c r="I13" s="1"/>
    </row>
    <row r="14" spans="1:9">
      <c r="A14" s="1"/>
      <c r="B14" s="240"/>
      <c r="C14" s="241"/>
      <c r="D14" s="241"/>
      <c r="E14" s="242"/>
      <c r="F14" s="1"/>
      <c r="G14" s="1"/>
      <c r="H14" s="1"/>
      <c r="I14" s="1"/>
    </row>
    <row r="15" spans="1:9">
      <c r="A15" s="1"/>
      <c r="B15" s="240"/>
      <c r="C15" s="241"/>
      <c r="D15" s="241"/>
      <c r="E15" s="242"/>
      <c r="F15" s="1"/>
      <c r="G15" s="1"/>
      <c r="H15" s="1"/>
      <c r="I15" s="1"/>
    </row>
    <row r="16" spans="1:9">
      <c r="A16" s="1"/>
      <c r="B16" s="240"/>
      <c r="C16" s="241"/>
      <c r="D16" s="241"/>
      <c r="E16" s="242"/>
      <c r="F16" s="1"/>
      <c r="G16" s="1"/>
      <c r="H16" s="1"/>
      <c r="I16" s="1"/>
    </row>
    <row r="17" spans="1:9">
      <c r="A17" s="1"/>
      <c r="B17" s="240"/>
      <c r="C17" s="241"/>
      <c r="D17" s="241"/>
      <c r="E17" s="242"/>
      <c r="F17" s="1"/>
      <c r="G17" s="1"/>
      <c r="H17" s="1"/>
      <c r="I17" s="1"/>
    </row>
    <row r="18" spans="1:9">
      <c r="A18" s="1"/>
      <c r="B18" s="240"/>
      <c r="C18" s="241"/>
      <c r="D18" s="241"/>
      <c r="E18" s="242"/>
      <c r="F18" s="1"/>
      <c r="G18" s="1"/>
      <c r="H18" s="1"/>
      <c r="I18" s="1"/>
    </row>
    <row r="19" spans="1:9">
      <c r="A19" s="1"/>
      <c r="B19" s="240"/>
      <c r="C19" s="241"/>
      <c r="D19" s="241"/>
      <c r="E19" s="242"/>
      <c r="F19" s="1"/>
      <c r="G19" s="1"/>
      <c r="H19" s="1"/>
      <c r="I19" s="1"/>
    </row>
    <row r="20" spans="1:9">
      <c r="A20" s="1"/>
      <c r="B20" s="240"/>
      <c r="C20" s="241"/>
      <c r="D20" s="241"/>
      <c r="E20" s="242"/>
      <c r="F20" s="1"/>
      <c r="G20" s="1"/>
      <c r="H20" s="1"/>
      <c r="I20" s="1"/>
    </row>
    <row r="21" spans="1:9">
      <c r="A21" s="1"/>
      <c r="B21" s="240"/>
      <c r="C21" s="241"/>
      <c r="D21" s="241"/>
      <c r="E21" s="242"/>
      <c r="F21" s="1"/>
      <c r="G21" s="1"/>
      <c r="H21" s="1"/>
      <c r="I21" s="1"/>
    </row>
    <row r="22" spans="1:9">
      <c r="A22" s="1"/>
      <c r="B22" s="240"/>
      <c r="C22" s="241"/>
      <c r="D22" s="241"/>
      <c r="E22" s="242"/>
      <c r="F22" s="1"/>
      <c r="G22" s="1"/>
      <c r="H22" s="1"/>
      <c r="I22" s="1"/>
    </row>
    <row r="23" spans="1:9">
      <c r="A23" s="1"/>
      <c r="B23" s="240"/>
      <c r="C23" s="241"/>
      <c r="D23" s="241"/>
      <c r="E23" s="242"/>
      <c r="F23" s="1"/>
      <c r="G23" s="1"/>
      <c r="H23" s="1"/>
      <c r="I23" s="1"/>
    </row>
    <row r="24" spans="1:9">
      <c r="A24" s="1"/>
      <c r="B24" s="240"/>
      <c r="C24" s="241"/>
      <c r="D24" s="241"/>
      <c r="E24" s="242"/>
      <c r="F24" s="1"/>
      <c r="G24" s="1"/>
      <c r="H24" s="1"/>
      <c r="I24" s="1"/>
    </row>
    <row r="25" spans="1:9">
      <c r="A25" s="1"/>
      <c r="B25" s="240"/>
      <c r="C25" s="241"/>
      <c r="D25" s="241"/>
      <c r="E25" s="242"/>
      <c r="F25" s="1"/>
      <c r="G25" s="1"/>
      <c r="H25" s="1"/>
      <c r="I25" s="1"/>
    </row>
    <row r="26" spans="1:9">
      <c r="A26" s="1"/>
      <c r="B26" s="240"/>
      <c r="C26" s="241"/>
      <c r="D26" s="241"/>
      <c r="E26" s="242"/>
      <c r="F26" s="1"/>
      <c r="G26" s="1"/>
      <c r="H26" s="1"/>
      <c r="I26" s="1"/>
    </row>
    <row r="27" spans="1:9">
      <c r="A27" s="1"/>
      <c r="B27" s="240"/>
      <c r="C27" s="241"/>
      <c r="D27" s="241"/>
      <c r="E27" s="242"/>
      <c r="F27" s="1"/>
      <c r="G27" s="1"/>
      <c r="H27" s="1"/>
      <c r="I27" s="1"/>
    </row>
    <row r="28" spans="1:9">
      <c r="A28" s="1"/>
      <c r="B28" s="240"/>
      <c r="C28" s="241"/>
      <c r="D28" s="241"/>
      <c r="E28" s="242"/>
      <c r="F28" s="1"/>
      <c r="G28" s="1"/>
      <c r="H28" s="1"/>
      <c r="I28" s="1"/>
    </row>
    <row r="29" spans="1:9">
      <c r="A29" s="1"/>
      <c r="B29" s="240"/>
      <c r="C29" s="241"/>
      <c r="D29" s="241"/>
      <c r="E29" s="242"/>
      <c r="F29" s="1"/>
      <c r="G29" s="1"/>
      <c r="H29" s="1"/>
      <c r="I29" s="1"/>
    </row>
    <row r="30" spans="1:9">
      <c r="A30" s="1"/>
      <c r="B30" s="240"/>
      <c r="C30" s="241"/>
      <c r="D30" s="241"/>
      <c r="E30" s="242"/>
      <c r="F30" s="1"/>
      <c r="G30" s="1"/>
      <c r="H30" s="1"/>
      <c r="I30" s="1"/>
    </row>
    <row r="31" spans="1:9">
      <c r="A31" s="1"/>
      <c r="B31" s="240"/>
      <c r="C31" s="241"/>
      <c r="D31" s="241"/>
      <c r="E31" s="242"/>
      <c r="F31" s="1"/>
      <c r="G31" s="1"/>
      <c r="H31" s="1"/>
      <c r="I31" s="1"/>
    </row>
    <row r="32" spans="1:9">
      <c r="A32" s="1"/>
      <c r="B32" s="240"/>
      <c r="C32" s="241"/>
      <c r="D32" s="241"/>
      <c r="E32" s="242"/>
      <c r="F32" s="1"/>
      <c r="G32" s="1"/>
      <c r="H32" s="1"/>
      <c r="I32" s="1"/>
    </row>
    <row r="39" spans="1:6">
      <c r="B39" t="s">
        <v>10</v>
      </c>
      <c r="F39" t="s">
        <v>11</v>
      </c>
    </row>
    <row r="41" spans="1:6">
      <c r="A41" t="s">
        <v>14</v>
      </c>
      <c r="F41" t="s">
        <v>13</v>
      </c>
    </row>
  </sheetData>
  <mergeCells count="24"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83"/>
  <sheetViews>
    <sheetView workbookViewId="0">
      <selection sqref="A1:N29"/>
    </sheetView>
  </sheetViews>
  <sheetFormatPr defaultRowHeight="15"/>
  <cols>
    <col min="2" max="2" width="9.140625" customWidth="1"/>
    <col min="3" max="3" width="11.5703125" customWidth="1"/>
    <col min="4" max="4" width="10.7109375" customWidth="1"/>
    <col min="5" max="5" width="10.140625" customWidth="1"/>
    <col min="6" max="6" width="10" customWidth="1"/>
    <col min="11" max="11" width="7.5703125" customWidth="1"/>
    <col min="12" max="12" width="11" customWidth="1"/>
    <col min="13" max="13" width="10.42578125" customWidth="1"/>
    <col min="14" max="14" width="10.28515625" customWidth="1"/>
    <col min="18" max="18" width="14" customWidth="1"/>
    <col min="19" max="19" width="9.140625" hidden="1" customWidth="1"/>
    <col min="20" max="20" width="9.5703125" customWidth="1"/>
    <col min="22" max="22" width="9.42578125" customWidth="1"/>
    <col min="23" max="23" width="0.140625" customWidth="1"/>
    <col min="24" max="24" width="0.85546875" hidden="1" customWidth="1"/>
    <col min="26" max="26" width="10.42578125" customWidth="1"/>
    <col min="33" max="33" width="18.28515625" bestFit="1" customWidth="1"/>
  </cols>
  <sheetData>
    <row r="1" spans="1:17" ht="15" customHeight="1">
      <c r="A1" s="253" t="s">
        <v>32</v>
      </c>
      <c r="B1" s="254"/>
      <c r="C1" s="254"/>
      <c r="D1" s="254"/>
      <c r="E1" s="254"/>
      <c r="F1" s="254"/>
      <c r="G1" s="255"/>
      <c r="H1" s="243" t="s">
        <v>171</v>
      </c>
      <c r="I1" s="244"/>
      <c r="J1" s="244"/>
      <c r="K1" s="244"/>
      <c r="L1" s="244"/>
      <c r="M1" s="244"/>
      <c r="N1" s="245"/>
    </row>
    <row r="2" spans="1:17" ht="9.75" customHeight="1" thickBot="1">
      <c r="A2" s="256"/>
      <c r="B2" s="257"/>
      <c r="C2" s="257"/>
      <c r="D2" s="257"/>
      <c r="E2" s="257"/>
      <c r="F2" s="257"/>
      <c r="G2" s="258"/>
      <c r="H2" s="246"/>
      <c r="I2" s="247"/>
      <c r="J2" s="247"/>
      <c r="K2" s="247"/>
      <c r="L2" s="247"/>
      <c r="M2" s="247"/>
      <c r="N2" s="248"/>
    </row>
    <row r="3" spans="1:17" ht="15" customHeight="1">
      <c r="A3" s="259" t="s">
        <v>33</v>
      </c>
      <c r="B3" s="260"/>
      <c r="C3" s="260"/>
      <c r="D3" s="260"/>
      <c r="E3" s="260"/>
      <c r="F3" s="260"/>
      <c r="G3" s="261"/>
      <c r="H3" s="265" t="s">
        <v>119</v>
      </c>
      <c r="I3" s="266"/>
      <c r="J3" s="266"/>
      <c r="K3" s="266"/>
      <c r="L3" s="266"/>
      <c r="M3" s="266"/>
      <c r="N3" s="267"/>
    </row>
    <row r="4" spans="1:17" ht="6" customHeight="1">
      <c r="A4" s="262"/>
      <c r="B4" s="263"/>
      <c r="C4" s="263"/>
      <c r="D4" s="263"/>
      <c r="E4" s="263"/>
      <c r="F4" s="263"/>
      <c r="G4" s="264"/>
      <c r="H4" s="268"/>
      <c r="I4" s="269"/>
      <c r="J4" s="269"/>
      <c r="K4" s="269"/>
      <c r="L4" s="269"/>
      <c r="M4" s="269"/>
      <c r="N4" s="270"/>
    </row>
    <row r="5" spans="1:17" ht="16.5" customHeight="1">
      <c r="A5" s="271" t="s">
        <v>70</v>
      </c>
      <c r="B5" s="272"/>
      <c r="C5" s="272"/>
      <c r="D5" s="272"/>
      <c r="E5" s="272"/>
      <c r="F5" s="272"/>
      <c r="G5" s="273"/>
      <c r="H5" s="274"/>
      <c r="I5" s="241"/>
      <c r="J5" s="241"/>
      <c r="K5" s="241"/>
      <c r="L5" s="241"/>
      <c r="M5" s="241"/>
      <c r="N5" s="275"/>
    </row>
    <row r="6" spans="1:17" ht="12.75" customHeight="1">
      <c r="A6" s="299" t="s">
        <v>87</v>
      </c>
      <c r="B6" s="300"/>
      <c r="C6" s="300"/>
      <c r="D6" s="300"/>
      <c r="E6" s="300"/>
      <c r="F6" s="300"/>
      <c r="G6" s="301"/>
      <c r="H6" s="302" t="s">
        <v>34</v>
      </c>
      <c r="I6" s="303"/>
      <c r="J6" s="303"/>
      <c r="K6" s="303"/>
      <c r="L6" s="303"/>
      <c r="M6" s="303"/>
      <c r="N6" s="304"/>
    </row>
    <row r="7" spans="1:17" ht="11.25" customHeight="1" thickBot="1">
      <c r="A7" s="308" t="s">
        <v>88</v>
      </c>
      <c r="B7" s="309"/>
      <c r="C7" s="309"/>
      <c r="D7" s="309"/>
      <c r="E7" s="309"/>
      <c r="F7" s="309"/>
      <c r="G7" s="310"/>
      <c r="H7" s="305"/>
      <c r="I7" s="306"/>
      <c r="J7" s="306"/>
      <c r="K7" s="306"/>
      <c r="L7" s="306"/>
      <c r="M7" s="306"/>
      <c r="N7" s="307"/>
    </row>
    <row r="8" spans="1:17" ht="15.75" thickBot="1">
      <c r="A8" s="249" t="s">
        <v>35</v>
      </c>
      <c r="B8" s="250"/>
      <c r="C8" s="250"/>
      <c r="D8" s="5" t="s">
        <v>39</v>
      </c>
      <c r="E8" s="6" t="s">
        <v>36</v>
      </c>
      <c r="F8" s="6" t="s">
        <v>37</v>
      </c>
      <c r="G8" s="62" t="s">
        <v>38</v>
      </c>
      <c r="H8" s="251" t="s">
        <v>35</v>
      </c>
      <c r="I8" s="252"/>
      <c r="J8" s="252"/>
      <c r="K8" s="252"/>
      <c r="L8" s="13" t="s">
        <v>36</v>
      </c>
      <c r="M8" s="13" t="s">
        <v>37</v>
      </c>
      <c r="N8" s="63" t="s">
        <v>38</v>
      </c>
    </row>
    <row r="9" spans="1:17">
      <c r="A9" s="243" t="s">
        <v>112</v>
      </c>
      <c r="B9" s="244"/>
      <c r="C9" s="244"/>
      <c r="D9" s="72" t="s">
        <v>89</v>
      </c>
      <c r="E9" s="72">
        <v>220</v>
      </c>
      <c r="F9" s="73" t="s">
        <v>118</v>
      </c>
      <c r="G9" s="74"/>
      <c r="H9" s="311" t="str">
        <f>A10</f>
        <v>мясо</v>
      </c>
      <c r="I9" s="312"/>
      <c r="J9" s="312"/>
      <c r="K9" s="312"/>
      <c r="L9" s="64">
        <f>E10</f>
        <v>0</v>
      </c>
      <c r="M9" s="65">
        <f>F10</f>
        <v>500</v>
      </c>
      <c r="N9" s="66">
        <f t="shared" ref="N9:N26" si="0">L9*M9</f>
        <v>0</v>
      </c>
    </row>
    <row r="10" spans="1:17">
      <c r="A10" s="284" t="s">
        <v>85</v>
      </c>
      <c r="B10" s="293"/>
      <c r="C10" s="293"/>
      <c r="D10" s="146">
        <v>0.09</v>
      </c>
      <c r="E10" s="27">
        <v>0</v>
      </c>
      <c r="F10" s="4">
        <v>500</v>
      </c>
      <c r="G10" s="70">
        <f>E10*F10</f>
        <v>0</v>
      </c>
      <c r="H10" s="279" t="str">
        <f>A11</f>
        <v>масло сливочное</v>
      </c>
      <c r="I10" s="280"/>
      <c r="J10" s="280"/>
      <c r="K10" s="280"/>
      <c r="L10" s="9">
        <f>E11+E18</f>
        <v>1.4750000000000001</v>
      </c>
      <c r="M10" s="1">
        <f>F11</f>
        <v>975.5</v>
      </c>
      <c r="N10" s="67">
        <f t="shared" si="0"/>
        <v>1438.8625000000002</v>
      </c>
      <c r="P10">
        <v>4.8099999999999996</v>
      </c>
      <c r="Q10">
        <f>E10-P10</f>
        <v>-4.8099999999999996</v>
      </c>
    </row>
    <row r="11" spans="1:17" ht="15" customHeight="1">
      <c r="A11" s="284" t="s">
        <v>17</v>
      </c>
      <c r="B11" s="293"/>
      <c r="C11" s="293"/>
      <c r="D11" s="146">
        <v>5.0000000000000001E-3</v>
      </c>
      <c r="E11" s="4">
        <v>1.1000000000000001</v>
      </c>
      <c r="F11" s="4">
        <v>975.5</v>
      </c>
      <c r="G11" s="70">
        <f t="shared" ref="G11:G33" si="1">E11*F11</f>
        <v>1073.0500000000002</v>
      </c>
      <c r="H11" s="279" t="str">
        <f>A12</f>
        <v>лук репчатый</v>
      </c>
      <c r="I11" s="280"/>
      <c r="J11" s="280"/>
      <c r="K11" s="280"/>
      <c r="L11" s="9">
        <f>E12</f>
        <v>1.25</v>
      </c>
      <c r="M11" s="1">
        <f>F12</f>
        <v>55</v>
      </c>
      <c r="N11" s="67">
        <f t="shared" si="0"/>
        <v>68.75</v>
      </c>
    </row>
    <row r="12" spans="1:17">
      <c r="A12" s="284" t="s">
        <v>43</v>
      </c>
      <c r="B12" s="293"/>
      <c r="C12" s="293"/>
      <c r="D12" s="146">
        <f>E12/E9</f>
        <v>5.681818181818182E-3</v>
      </c>
      <c r="E12" s="4">
        <v>1.25</v>
      </c>
      <c r="F12" s="4">
        <v>55</v>
      </c>
      <c r="G12" s="70">
        <f t="shared" si="1"/>
        <v>68.75</v>
      </c>
      <c r="H12" s="279" t="str">
        <f>A13</f>
        <v>яйцо столовое</v>
      </c>
      <c r="I12" s="280"/>
      <c r="J12" s="280"/>
      <c r="K12" s="280"/>
      <c r="L12" s="9">
        <f>E13</f>
        <v>20</v>
      </c>
      <c r="M12" s="9">
        <f>F13</f>
        <v>7</v>
      </c>
      <c r="N12" s="67">
        <f t="shared" si="0"/>
        <v>140</v>
      </c>
    </row>
    <row r="13" spans="1:17" ht="15" customHeight="1">
      <c r="A13" s="284" t="s">
        <v>41</v>
      </c>
      <c r="B13" s="293"/>
      <c r="C13" s="293"/>
      <c r="D13" s="146">
        <f>E13/E9</f>
        <v>9.0909090909090912E-2</v>
      </c>
      <c r="E13" s="4">
        <v>20</v>
      </c>
      <c r="F13" s="4">
        <v>7</v>
      </c>
      <c r="G13" s="70">
        <f t="shared" si="1"/>
        <v>140</v>
      </c>
      <c r="H13" s="279" t="str">
        <f>A16</f>
        <v>молоко сухое</v>
      </c>
      <c r="I13" s="280"/>
      <c r="J13" s="280"/>
      <c r="K13" s="280"/>
      <c r="L13" s="1">
        <f>E16</f>
        <v>0.8</v>
      </c>
      <c r="M13" s="1">
        <f>F16</f>
        <v>507.42</v>
      </c>
      <c r="N13" s="67">
        <f t="shared" si="0"/>
        <v>405.93600000000004</v>
      </c>
    </row>
    <row r="14" spans="1:17" ht="15.75" customHeight="1">
      <c r="A14" s="284" t="s">
        <v>19</v>
      </c>
      <c r="B14" s="293"/>
      <c r="C14" s="293"/>
      <c r="D14" s="146">
        <f t="shared" ref="D14" si="2">E14/E13</f>
        <v>6.25E-2</v>
      </c>
      <c r="E14" s="4">
        <v>1.25</v>
      </c>
      <c r="F14" s="4">
        <f>'[1]ноябрь 2025г'!$BJ$84</f>
        <v>162.18</v>
      </c>
      <c r="G14" s="70">
        <f t="shared" si="1"/>
        <v>202.72500000000002</v>
      </c>
      <c r="H14" s="279" t="str">
        <f>A17</f>
        <v>мука</v>
      </c>
      <c r="I14" s="280"/>
      <c r="J14" s="280"/>
      <c r="K14" s="280"/>
      <c r="L14" s="1">
        <f>E17</f>
        <v>0.11</v>
      </c>
      <c r="M14" s="1">
        <f>F17</f>
        <v>39</v>
      </c>
      <c r="N14" s="67">
        <f t="shared" si="0"/>
        <v>4.29</v>
      </c>
    </row>
    <row r="15" spans="1:17" ht="15.75" customHeight="1">
      <c r="A15" s="286" t="s">
        <v>71</v>
      </c>
      <c r="B15" s="287"/>
      <c r="C15" s="288"/>
      <c r="D15" s="4">
        <v>30</v>
      </c>
      <c r="E15" s="4"/>
      <c r="F15" s="31" t="s">
        <v>113</v>
      </c>
      <c r="G15" s="70"/>
      <c r="H15" s="279" t="str">
        <f>A21</f>
        <v>макароны .</v>
      </c>
      <c r="I15" s="280"/>
      <c r="J15" s="280"/>
      <c r="K15" s="280"/>
      <c r="L15" s="1">
        <f>E21</f>
        <v>13</v>
      </c>
      <c r="M15" s="1">
        <f>F21</f>
        <v>59</v>
      </c>
      <c r="N15" s="67">
        <f t="shared" si="0"/>
        <v>767</v>
      </c>
    </row>
    <row r="16" spans="1:17" ht="15.75" customHeight="1">
      <c r="A16" s="276" t="s">
        <v>31</v>
      </c>
      <c r="B16" s="277"/>
      <c r="C16" s="278"/>
      <c r="D16" s="147">
        <f>E16/E9</f>
        <v>3.6363636363636364E-3</v>
      </c>
      <c r="E16" s="4">
        <v>0.8</v>
      </c>
      <c r="F16" s="4">
        <v>507.42</v>
      </c>
      <c r="G16" s="70">
        <f t="shared" si="1"/>
        <v>405.93600000000004</v>
      </c>
      <c r="H16" s="276" t="str">
        <f>A24</f>
        <v>Огурцы свежие</v>
      </c>
      <c r="I16" s="277"/>
      <c r="J16" s="277"/>
      <c r="K16" s="278"/>
      <c r="L16" s="1">
        <f>E24</f>
        <v>10.5</v>
      </c>
      <c r="M16" s="1">
        <f>F24</f>
        <v>185</v>
      </c>
      <c r="N16" s="67">
        <f t="shared" si="0"/>
        <v>1942.5</v>
      </c>
    </row>
    <row r="17" spans="1:22" ht="15.75" customHeight="1">
      <c r="A17" s="276" t="s">
        <v>23</v>
      </c>
      <c r="B17" s="277"/>
      <c r="C17" s="278"/>
      <c r="D17" s="147">
        <f>E17/E9</f>
        <v>5.0000000000000001E-4</v>
      </c>
      <c r="E17" s="4">
        <v>0.11</v>
      </c>
      <c r="F17" s="4">
        <f>'[1]ноябрь 2025г'!$BJ$99</f>
        <v>39</v>
      </c>
      <c r="G17" s="70">
        <f t="shared" si="1"/>
        <v>4.29</v>
      </c>
      <c r="H17" s="276" t="str">
        <f>A14</f>
        <v>масло растительное</v>
      </c>
      <c r="I17" s="277"/>
      <c r="J17" s="277"/>
      <c r="K17" s="278"/>
      <c r="L17" s="1">
        <f>E14+E22+E25</f>
        <v>3.5249999999999999</v>
      </c>
      <c r="M17" s="1">
        <f>F14</f>
        <v>162.18</v>
      </c>
      <c r="N17" s="67">
        <f t="shared" si="0"/>
        <v>571.68449999999996</v>
      </c>
    </row>
    <row r="18" spans="1:22">
      <c r="A18" s="276" t="s">
        <v>17</v>
      </c>
      <c r="B18" s="277"/>
      <c r="C18" s="278"/>
      <c r="D18" s="147">
        <f>E18/E9</f>
        <v>1.7045454545454545E-3</v>
      </c>
      <c r="E18" s="4">
        <v>0.375</v>
      </c>
      <c r="F18" s="4">
        <f>F11</f>
        <v>975.5</v>
      </c>
      <c r="G18" s="70">
        <f t="shared" si="1"/>
        <v>365.8125</v>
      </c>
      <c r="H18" s="279" t="str">
        <f>A27</f>
        <v>шиповник</v>
      </c>
      <c r="I18" s="280"/>
      <c r="J18" s="280"/>
      <c r="K18" s="280"/>
      <c r="L18" s="1">
        <f t="shared" ref="L18:M18" si="3">E27</f>
        <v>3.3</v>
      </c>
      <c r="M18" s="1">
        <f t="shared" si="3"/>
        <v>290</v>
      </c>
      <c r="N18" s="67">
        <f t="shared" si="0"/>
        <v>957</v>
      </c>
    </row>
    <row r="19" spans="1:22">
      <c r="A19" s="276" t="s">
        <v>60</v>
      </c>
      <c r="B19" s="277"/>
      <c r="C19" s="278"/>
      <c r="D19" s="147">
        <f>E19/E9</f>
        <v>2.2727272727272726E-3</v>
      </c>
      <c r="E19" s="4">
        <v>0.5</v>
      </c>
      <c r="F19" s="19">
        <v>260</v>
      </c>
      <c r="G19" s="70">
        <f t="shared" si="1"/>
        <v>130</v>
      </c>
      <c r="H19" s="279" t="str">
        <f t="shared" ref="H19" si="4">A29</f>
        <v>сахар</v>
      </c>
      <c r="I19" s="280"/>
      <c r="J19" s="280"/>
      <c r="K19" s="280"/>
      <c r="L19" s="1">
        <f>E29</f>
        <v>4.4000000000000004</v>
      </c>
      <c r="M19" s="1">
        <f>F29</f>
        <v>75</v>
      </c>
      <c r="N19" s="67">
        <f t="shared" si="0"/>
        <v>330</v>
      </c>
    </row>
    <row r="20" spans="1:22">
      <c r="A20" s="265" t="s">
        <v>107</v>
      </c>
      <c r="B20" s="266"/>
      <c r="C20" s="266"/>
      <c r="D20" s="4">
        <v>150</v>
      </c>
      <c r="E20" s="4"/>
      <c r="F20" s="60" t="s">
        <v>140</v>
      </c>
      <c r="G20" s="70">
        <v>0</v>
      </c>
      <c r="H20" s="279" t="str">
        <f t="shared" ref="H20" si="5">A30</f>
        <v>Десерт</v>
      </c>
      <c r="I20" s="280"/>
      <c r="J20" s="280"/>
      <c r="K20" s="280"/>
      <c r="L20" s="1">
        <f>E30</f>
        <v>7</v>
      </c>
      <c r="M20" s="1">
        <f>F30</f>
        <v>345.32</v>
      </c>
      <c r="N20" s="67">
        <f t="shared" si="0"/>
        <v>2417.2399999999998</v>
      </c>
    </row>
    <row r="21" spans="1:22">
      <c r="A21" s="298" t="s">
        <v>73</v>
      </c>
      <c r="B21" s="285"/>
      <c r="C21" s="285"/>
      <c r="D21" s="147">
        <f>E21/E9</f>
        <v>5.909090909090909E-2</v>
      </c>
      <c r="E21" s="4">
        <v>13</v>
      </c>
      <c r="F21" s="4">
        <f>'[1]ноябрь 2025г'!$BJ$79</f>
        <v>59</v>
      </c>
      <c r="G21" s="70">
        <f t="shared" si="1"/>
        <v>767</v>
      </c>
      <c r="H21" s="279" t="str">
        <f>A32</f>
        <v>хлеб</v>
      </c>
      <c r="I21" s="280"/>
      <c r="J21" s="280"/>
      <c r="K21" s="280"/>
      <c r="L21" s="1">
        <f t="shared" ref="L21:L22" si="6">E32</f>
        <v>8.4</v>
      </c>
      <c r="M21" s="1">
        <f t="shared" ref="M21:M22" si="7">F32</f>
        <v>62.86</v>
      </c>
      <c r="N21" s="67">
        <f t="shared" si="0"/>
        <v>528.024</v>
      </c>
      <c r="P21" s="313" t="s">
        <v>122</v>
      </c>
      <c r="Q21" s="287"/>
      <c r="R21" s="288"/>
      <c r="S21" s="4">
        <v>100</v>
      </c>
      <c r="T21" s="1"/>
      <c r="U21" s="31" t="s">
        <v>124</v>
      </c>
      <c r="V21" s="1"/>
    </row>
    <row r="22" spans="1:22">
      <c r="A22" s="284" t="s">
        <v>19</v>
      </c>
      <c r="B22" s="285"/>
      <c r="C22" s="285"/>
      <c r="D22" s="147">
        <f>E22/E9</f>
        <v>5.1136363636363636E-3</v>
      </c>
      <c r="E22" s="4">
        <v>1.125</v>
      </c>
      <c r="F22" s="4">
        <f>F14</f>
        <v>162.18</v>
      </c>
      <c r="G22" s="70">
        <f t="shared" si="1"/>
        <v>182.45250000000001</v>
      </c>
      <c r="H22" s="279" t="str">
        <f>A33</f>
        <v>хлеб</v>
      </c>
      <c r="I22" s="280"/>
      <c r="J22" s="280"/>
      <c r="K22" s="280"/>
      <c r="L22" s="1">
        <f t="shared" si="6"/>
        <v>6</v>
      </c>
      <c r="M22" s="1">
        <f t="shared" si="7"/>
        <v>78.33</v>
      </c>
      <c r="N22" s="67">
        <f t="shared" si="0"/>
        <v>469.98</v>
      </c>
      <c r="P22" s="277" t="s">
        <v>123</v>
      </c>
      <c r="Q22" s="277"/>
      <c r="R22" s="278"/>
      <c r="S22" s="4">
        <v>100</v>
      </c>
      <c r="T22" s="1">
        <v>0</v>
      </c>
      <c r="U22" s="3">
        <v>170.82</v>
      </c>
      <c r="V22" s="1">
        <f>T22*U22</f>
        <v>0</v>
      </c>
    </row>
    <row r="23" spans="1:22">
      <c r="A23" s="286" t="s">
        <v>141</v>
      </c>
      <c r="B23" s="287"/>
      <c r="C23" s="288"/>
      <c r="D23" s="4">
        <v>50</v>
      </c>
      <c r="E23" s="1"/>
      <c r="F23" s="60" t="s">
        <v>124</v>
      </c>
      <c r="G23" s="70"/>
      <c r="H23" s="276">
        <f>A35</f>
        <v>0</v>
      </c>
      <c r="I23" s="277"/>
      <c r="J23" s="277"/>
      <c r="K23" s="278"/>
      <c r="L23" s="1">
        <f>E35</f>
        <v>0</v>
      </c>
      <c r="M23" s="1">
        <f>F35</f>
        <v>0</v>
      </c>
      <c r="N23" s="67">
        <f t="shared" si="0"/>
        <v>0</v>
      </c>
      <c r="P23" s="277" t="s">
        <v>63</v>
      </c>
      <c r="Q23" s="277"/>
      <c r="R23" s="278"/>
      <c r="S23" s="4">
        <v>20</v>
      </c>
      <c r="T23" s="1">
        <v>8.5549999999999997</v>
      </c>
      <c r="U23" s="3">
        <v>205.88</v>
      </c>
      <c r="V23" s="1">
        <f>T23*U23</f>
        <v>1761.3034</v>
      </c>
    </row>
    <row r="24" spans="1:22">
      <c r="A24" s="276" t="s">
        <v>123</v>
      </c>
      <c r="B24" s="277"/>
      <c r="C24" s="278"/>
      <c r="D24" s="147">
        <f>E24/E9</f>
        <v>4.7727272727272729E-2</v>
      </c>
      <c r="E24" s="1">
        <v>10.5</v>
      </c>
      <c r="F24" s="3">
        <v>185</v>
      </c>
      <c r="G24" s="70">
        <f t="shared" si="1"/>
        <v>1942.5</v>
      </c>
      <c r="H24" s="276" t="str">
        <f>A19</f>
        <v>томат паста</v>
      </c>
      <c r="I24" s="277"/>
      <c r="J24" s="277"/>
      <c r="K24" s="278"/>
      <c r="L24" s="1">
        <f>E19</f>
        <v>0.5</v>
      </c>
      <c r="M24" s="1">
        <f>F19</f>
        <v>260</v>
      </c>
      <c r="N24" s="67">
        <f t="shared" si="0"/>
        <v>130</v>
      </c>
      <c r="P24" s="277" t="s">
        <v>43</v>
      </c>
      <c r="Q24" s="277"/>
      <c r="R24" s="278"/>
      <c r="S24" s="4">
        <v>5</v>
      </c>
      <c r="T24" s="1">
        <v>1.1499999999999999</v>
      </c>
      <c r="U24" s="3">
        <v>57</v>
      </c>
      <c r="V24" s="1">
        <f>T24*U24</f>
        <v>65.55</v>
      </c>
    </row>
    <row r="25" spans="1:22">
      <c r="A25" s="281" t="s">
        <v>142</v>
      </c>
      <c r="B25" s="282"/>
      <c r="C25" s="283"/>
      <c r="D25" s="147">
        <f>E25/E9</f>
        <v>5.2272727272727271E-3</v>
      </c>
      <c r="E25" s="1">
        <v>1.1499999999999999</v>
      </c>
      <c r="F25" s="3">
        <f>F14</f>
        <v>162.18</v>
      </c>
      <c r="G25" s="70">
        <f t="shared" si="1"/>
        <v>186.50700000000001</v>
      </c>
      <c r="H25" s="276" t="str">
        <f>A28</f>
        <v>ягоды</v>
      </c>
      <c r="I25" s="277"/>
      <c r="J25" s="277"/>
      <c r="K25" s="278"/>
      <c r="L25" s="1">
        <f>E28</f>
        <v>0.86</v>
      </c>
      <c r="M25" s="1">
        <f>F28</f>
        <v>630</v>
      </c>
      <c r="N25" s="67">
        <f t="shared" si="0"/>
        <v>541.79999999999995</v>
      </c>
      <c r="O25" s="14"/>
      <c r="P25" s="277" t="s">
        <v>19</v>
      </c>
      <c r="Q25" s="277"/>
      <c r="R25" s="278"/>
      <c r="S25" s="4">
        <v>10</v>
      </c>
      <c r="T25" s="1">
        <v>1.1499999999999999</v>
      </c>
      <c r="U25" s="3">
        <v>140.84</v>
      </c>
      <c r="V25" s="1">
        <f>T25*U25</f>
        <v>161.96599999999998</v>
      </c>
    </row>
    <row r="26" spans="1:22">
      <c r="A26" s="265" t="s">
        <v>155</v>
      </c>
      <c r="B26" s="266"/>
      <c r="C26" s="266"/>
      <c r="D26" s="4">
        <v>200</v>
      </c>
      <c r="E26" s="4"/>
      <c r="F26" s="31" t="s">
        <v>115</v>
      </c>
      <c r="G26" s="70">
        <v>0</v>
      </c>
      <c r="H26" s="276" t="str">
        <f>A31</f>
        <v>Конфеты</v>
      </c>
      <c r="I26" s="277"/>
      <c r="J26" s="277"/>
      <c r="K26" s="278"/>
      <c r="L26" s="1">
        <f>E31</f>
        <v>4.4000000000000004</v>
      </c>
      <c r="M26" s="1">
        <f>F31</f>
        <v>391.01</v>
      </c>
      <c r="N26" s="67">
        <f t="shared" si="0"/>
        <v>1720.4440000000002</v>
      </c>
    </row>
    <row r="27" spans="1:22">
      <c r="A27" s="284" t="s">
        <v>152</v>
      </c>
      <c r="B27" s="293"/>
      <c r="C27" s="293"/>
      <c r="D27" s="148">
        <v>0.02</v>
      </c>
      <c r="E27" s="4">
        <v>3.3</v>
      </c>
      <c r="F27" s="61">
        <v>290</v>
      </c>
      <c r="G27" s="70">
        <f t="shared" si="1"/>
        <v>957</v>
      </c>
      <c r="H27" s="276"/>
      <c r="I27" s="277"/>
      <c r="J27" s="277"/>
      <c r="K27" s="278"/>
      <c r="L27" s="1"/>
      <c r="M27" s="1"/>
      <c r="N27" s="67"/>
    </row>
    <row r="28" spans="1:22">
      <c r="A28" s="284" t="s">
        <v>125</v>
      </c>
      <c r="B28" s="293"/>
      <c r="C28" s="293"/>
      <c r="D28" s="148"/>
      <c r="E28" s="4">
        <v>0.86</v>
      </c>
      <c r="F28" s="61">
        <v>630</v>
      </c>
      <c r="G28" s="70">
        <f t="shared" si="1"/>
        <v>541.79999999999995</v>
      </c>
      <c r="H28" s="276"/>
      <c r="I28" s="277"/>
      <c r="J28" s="277"/>
      <c r="K28" s="278"/>
      <c r="L28" s="1"/>
      <c r="M28" s="1"/>
      <c r="N28" s="126">
        <f>SUM(N9:N27)</f>
        <v>12433.510999999997</v>
      </c>
    </row>
    <row r="29" spans="1:22">
      <c r="A29" s="284" t="s">
        <v>24</v>
      </c>
      <c r="B29" s="293"/>
      <c r="C29" s="293"/>
      <c r="D29" s="148">
        <v>0.02</v>
      </c>
      <c r="E29" s="4">
        <v>4.4000000000000004</v>
      </c>
      <c r="F29" s="4">
        <v>75</v>
      </c>
      <c r="G29" s="70">
        <f t="shared" si="1"/>
        <v>330</v>
      </c>
      <c r="H29" s="276"/>
      <c r="I29" s="277"/>
      <c r="J29" s="277"/>
      <c r="K29" s="278"/>
      <c r="L29" s="1"/>
      <c r="M29" s="1"/>
      <c r="N29" s="69"/>
    </row>
    <row r="30" spans="1:22">
      <c r="A30" s="265" t="s">
        <v>160</v>
      </c>
      <c r="B30" s="266"/>
      <c r="C30" s="266"/>
      <c r="D30" s="148">
        <f>E30/E9</f>
        <v>3.1818181818181815E-2</v>
      </c>
      <c r="E30" s="4">
        <v>7</v>
      </c>
      <c r="F30" s="4">
        <v>345.32</v>
      </c>
      <c r="G30" s="70">
        <f t="shared" si="1"/>
        <v>2417.2399999999998</v>
      </c>
      <c r="H30" s="296"/>
      <c r="I30" s="297"/>
      <c r="J30" s="297"/>
      <c r="K30" s="297"/>
      <c r="L30" s="1"/>
      <c r="M30" s="1"/>
      <c r="N30" s="70"/>
    </row>
    <row r="31" spans="1:22">
      <c r="A31" s="265" t="s">
        <v>161</v>
      </c>
      <c r="B31" s="266"/>
      <c r="C31" s="266"/>
      <c r="D31" s="148">
        <v>0.02</v>
      </c>
      <c r="E31" s="4">
        <v>4.4000000000000004</v>
      </c>
      <c r="F31" s="4">
        <v>391.01</v>
      </c>
      <c r="G31" s="70">
        <f t="shared" si="1"/>
        <v>1720.4440000000002</v>
      </c>
      <c r="H31" s="319" t="s">
        <v>127</v>
      </c>
      <c r="I31" s="320"/>
      <c r="J31" s="320"/>
      <c r="K31" s="320"/>
      <c r="L31" s="1"/>
      <c r="M31" s="1"/>
      <c r="N31" s="70"/>
    </row>
    <row r="32" spans="1:22">
      <c r="A32" s="284" t="s">
        <v>48</v>
      </c>
      <c r="B32" s="285"/>
      <c r="C32" s="285"/>
      <c r="D32" s="149">
        <f>E32/E9</f>
        <v>3.8181818181818185E-2</v>
      </c>
      <c r="E32" s="1">
        <v>8.4</v>
      </c>
      <c r="F32" s="1">
        <v>62.86</v>
      </c>
      <c r="G32" s="70">
        <f t="shared" si="1"/>
        <v>528.024</v>
      </c>
      <c r="H32" s="274"/>
      <c r="I32" s="241"/>
      <c r="J32" s="241"/>
      <c r="K32" s="242"/>
      <c r="L32" s="1"/>
      <c r="M32" s="1"/>
      <c r="N32" s="40"/>
    </row>
    <row r="33" spans="1:14">
      <c r="A33" s="284" t="s">
        <v>48</v>
      </c>
      <c r="B33" s="285"/>
      <c r="C33" s="285"/>
      <c r="D33" s="149">
        <f>E33/E9</f>
        <v>2.7272727272727271E-2</v>
      </c>
      <c r="E33" s="1">
        <v>6</v>
      </c>
      <c r="F33" s="1">
        <v>78.33</v>
      </c>
      <c r="G33" s="70">
        <f t="shared" si="1"/>
        <v>469.98</v>
      </c>
      <c r="H33" s="274"/>
      <c r="I33" s="241"/>
      <c r="J33" s="241"/>
      <c r="K33" s="242"/>
      <c r="L33" s="1"/>
      <c r="M33" s="1"/>
      <c r="N33" s="40"/>
    </row>
    <row r="34" spans="1:14">
      <c r="A34" s="289"/>
      <c r="B34" s="290"/>
      <c r="C34" s="290"/>
      <c r="D34" s="12"/>
      <c r="E34" s="1"/>
      <c r="F34" s="1"/>
      <c r="G34" s="194">
        <f>SUM(G10:G33)</f>
        <v>12433.510999999997</v>
      </c>
      <c r="H34" s="274"/>
      <c r="I34" s="241"/>
      <c r="J34" s="241"/>
      <c r="K34" s="242"/>
      <c r="L34" s="1"/>
      <c r="M34" s="1"/>
      <c r="N34" s="40"/>
    </row>
    <row r="35" spans="1:14">
      <c r="A35" s="276"/>
      <c r="B35" s="291"/>
      <c r="C35" s="292"/>
      <c r="D35" s="149"/>
      <c r="E35" s="1"/>
      <c r="F35" s="1"/>
      <c r="G35" s="70">
        <f>E35*F35</f>
        <v>0</v>
      </c>
      <c r="H35" s="274"/>
      <c r="I35" s="241"/>
      <c r="J35" s="241"/>
      <c r="K35" s="242"/>
      <c r="L35" s="1"/>
      <c r="M35" s="1"/>
      <c r="N35" s="40"/>
    </row>
    <row r="36" spans="1:14" ht="15.75" thickBot="1">
      <c r="A36" s="265"/>
      <c r="B36" s="266"/>
      <c r="C36" s="266"/>
      <c r="D36" s="12"/>
      <c r="E36" s="1"/>
      <c r="F36" s="1"/>
      <c r="G36" s="194">
        <f>G34+G35</f>
        <v>12433.510999999997</v>
      </c>
      <c r="H36" s="314"/>
      <c r="I36" s="315"/>
      <c r="J36" s="315"/>
      <c r="K36" s="316"/>
      <c r="L36" s="11"/>
      <c r="M36" s="11"/>
      <c r="N36" s="71"/>
    </row>
    <row r="37" spans="1:14" ht="15.75" thickBot="1">
      <c r="A37" s="317"/>
      <c r="B37" s="318"/>
      <c r="C37" s="318"/>
      <c r="D37" s="75"/>
      <c r="E37" s="11"/>
      <c r="F37" s="11"/>
      <c r="G37" s="76">
        <f>G36/E9</f>
        <v>56.515959090909078</v>
      </c>
      <c r="H37" s="314"/>
      <c r="I37" s="315"/>
      <c r="J37" s="315"/>
      <c r="K37" s="316"/>
      <c r="L37" s="11"/>
      <c r="M37" s="11"/>
      <c r="N37" s="71"/>
    </row>
    <row r="52" spans="1:14">
      <c r="H52" s="294"/>
      <c r="I52" s="295"/>
      <c r="J52" s="295"/>
      <c r="K52" s="295"/>
      <c r="L52" s="1"/>
      <c r="M52" s="1"/>
      <c r="N52" s="1"/>
    </row>
    <row r="53" spans="1:14">
      <c r="H53" s="294"/>
      <c r="I53" s="295"/>
      <c r="J53" s="295"/>
      <c r="K53" s="295"/>
      <c r="L53" s="1"/>
      <c r="M53" s="1"/>
      <c r="N53" s="1"/>
    </row>
    <row r="54" spans="1:14">
      <c r="H54" s="294"/>
      <c r="I54" s="295"/>
      <c r="J54" s="295"/>
      <c r="K54" s="295"/>
      <c r="L54" s="1"/>
      <c r="M54" s="1"/>
      <c r="N54" s="1"/>
    </row>
    <row r="55" spans="1:14">
      <c r="H55" s="294"/>
      <c r="I55" s="295"/>
      <c r="J55" s="295"/>
      <c r="K55" s="295"/>
      <c r="L55" s="1"/>
      <c r="M55" s="1"/>
      <c r="N55" s="1"/>
    </row>
    <row r="56" spans="1:14">
      <c r="H56" s="294"/>
      <c r="I56" s="295"/>
      <c r="J56" s="295"/>
      <c r="K56" s="295"/>
      <c r="L56" s="1"/>
      <c r="M56" s="1"/>
      <c r="N56" s="1"/>
    </row>
    <row r="57" spans="1:14">
      <c r="A57" s="293"/>
      <c r="B57" s="293"/>
      <c r="C57" s="293"/>
      <c r="D57" s="1"/>
      <c r="E57" s="1"/>
      <c r="F57" s="1"/>
      <c r="G57" s="1"/>
      <c r="H57" s="294"/>
      <c r="I57" s="295"/>
      <c r="J57" s="295"/>
      <c r="K57" s="295"/>
    </row>
    <row r="58" spans="1:14">
      <c r="A58" s="293"/>
      <c r="B58" s="293"/>
      <c r="C58" s="293"/>
      <c r="D58" s="1"/>
      <c r="E58" s="1"/>
      <c r="F58" s="1"/>
      <c r="G58" s="1"/>
    </row>
    <row r="59" spans="1:14">
      <c r="A59" s="293"/>
      <c r="B59" s="293"/>
      <c r="C59" s="293"/>
      <c r="D59" s="1"/>
      <c r="E59" s="1"/>
      <c r="F59" s="1"/>
      <c r="G59" s="1"/>
    </row>
    <row r="60" spans="1:14">
      <c r="A60" s="293"/>
      <c r="B60" s="293"/>
      <c r="C60" s="293"/>
      <c r="D60" s="1"/>
      <c r="E60" s="1"/>
      <c r="F60" s="1"/>
      <c r="G60" s="1"/>
    </row>
    <row r="61" spans="1:14">
      <c r="A61" s="293"/>
      <c r="B61" s="293"/>
      <c r="C61" s="293"/>
      <c r="D61" s="1"/>
      <c r="E61" s="1"/>
      <c r="F61" s="1"/>
      <c r="G61" s="1"/>
    </row>
    <row r="62" spans="1:14">
      <c r="A62" s="293"/>
      <c r="B62" s="293"/>
      <c r="C62" s="293"/>
      <c r="D62" s="1"/>
      <c r="E62" s="1"/>
      <c r="F62" s="1"/>
      <c r="G62" s="1"/>
    </row>
    <row r="63" spans="1:14">
      <c r="A63" s="293"/>
      <c r="B63" s="293"/>
      <c r="C63" s="293"/>
      <c r="D63" s="1"/>
      <c r="E63" s="1"/>
      <c r="F63" s="1"/>
      <c r="G63" s="1"/>
    </row>
    <row r="64" spans="1:14">
      <c r="A64" s="293"/>
      <c r="B64" s="293"/>
      <c r="C64" s="293"/>
      <c r="D64" s="1"/>
      <c r="E64" s="1"/>
      <c r="F64" s="1"/>
      <c r="G64" s="1"/>
    </row>
    <row r="65" spans="1:7">
      <c r="A65" s="293"/>
      <c r="B65" s="293"/>
      <c r="C65" s="293"/>
      <c r="D65" s="1"/>
      <c r="E65" s="1"/>
      <c r="F65" s="1"/>
      <c r="G65" s="1"/>
    </row>
    <row r="66" spans="1:7">
      <c r="A66" s="293"/>
      <c r="B66" s="293"/>
      <c r="C66" s="293"/>
      <c r="D66" s="1"/>
      <c r="E66" s="1"/>
      <c r="F66" s="1"/>
      <c r="G66" s="1"/>
    </row>
    <row r="67" spans="1:7">
      <c r="A67" s="293"/>
      <c r="B67" s="293"/>
      <c r="C67" s="293"/>
      <c r="D67" s="1"/>
      <c r="E67" s="1"/>
      <c r="F67" s="1"/>
      <c r="G67" s="1"/>
    </row>
    <row r="68" spans="1:7">
      <c r="A68" s="293"/>
      <c r="B68" s="293"/>
      <c r="C68" s="293"/>
      <c r="D68" s="1"/>
      <c r="E68" s="1"/>
      <c r="F68" s="1"/>
      <c r="G68" s="1"/>
    </row>
    <row r="69" spans="1:7">
      <c r="A69" s="293"/>
      <c r="B69" s="293"/>
      <c r="C69" s="293"/>
      <c r="D69" s="1"/>
      <c r="E69" s="1"/>
      <c r="F69" s="1"/>
      <c r="G69" s="1"/>
    </row>
    <row r="70" spans="1:7">
      <c r="A70" s="293"/>
      <c r="B70" s="293"/>
      <c r="C70" s="293"/>
      <c r="D70" s="1"/>
      <c r="E70" s="1"/>
      <c r="F70" s="1"/>
      <c r="G70" s="1"/>
    </row>
    <row r="71" spans="1:7">
      <c r="A71" s="293"/>
      <c r="B71" s="293"/>
      <c r="C71" s="293"/>
      <c r="D71" s="1"/>
      <c r="E71" s="1"/>
      <c r="F71" s="1"/>
      <c r="G71" s="1"/>
    </row>
    <row r="72" spans="1:7">
      <c r="A72" s="293"/>
      <c r="B72" s="293"/>
      <c r="C72" s="293"/>
      <c r="D72" s="1"/>
      <c r="E72" s="1"/>
      <c r="F72" s="1"/>
      <c r="G72" s="1"/>
    </row>
    <row r="73" spans="1:7">
      <c r="A73" s="293"/>
      <c r="B73" s="293"/>
      <c r="C73" s="293"/>
      <c r="D73" s="1"/>
      <c r="E73" s="1"/>
      <c r="F73" s="1"/>
      <c r="G73" s="1"/>
    </row>
    <row r="74" spans="1:7">
      <c r="A74" s="293"/>
      <c r="B74" s="293"/>
      <c r="C74" s="293"/>
      <c r="D74" s="1"/>
      <c r="E74" s="1"/>
      <c r="F74" s="1"/>
      <c r="G74" s="1"/>
    </row>
    <row r="75" spans="1:7">
      <c r="A75" s="293"/>
      <c r="B75" s="293"/>
      <c r="C75" s="293"/>
      <c r="D75" s="1"/>
      <c r="E75" s="1"/>
      <c r="F75" s="1"/>
      <c r="G75" s="1"/>
    </row>
    <row r="76" spans="1:7">
      <c r="A76" s="293"/>
      <c r="B76" s="293"/>
      <c r="C76" s="293"/>
      <c r="D76" s="1"/>
      <c r="E76" s="1"/>
      <c r="F76" s="1"/>
      <c r="G76" s="1"/>
    </row>
    <row r="77" spans="1:7">
      <c r="A77" s="293"/>
      <c r="B77" s="293"/>
      <c r="C77" s="293"/>
      <c r="D77" s="1"/>
      <c r="E77" s="1"/>
      <c r="F77" s="1"/>
      <c r="G77" s="1"/>
    </row>
    <row r="78" spans="1:7">
      <c r="A78" s="293"/>
      <c r="B78" s="293"/>
      <c r="C78" s="293"/>
      <c r="D78" s="1"/>
      <c r="E78" s="1"/>
      <c r="F78" s="1"/>
      <c r="G78" s="1"/>
    </row>
    <row r="79" spans="1:7">
      <c r="A79" s="293"/>
      <c r="B79" s="293"/>
      <c r="C79" s="293"/>
      <c r="D79" s="1"/>
      <c r="E79" s="1"/>
      <c r="F79" s="1"/>
      <c r="G79" s="1"/>
    </row>
    <row r="80" spans="1:7">
      <c r="A80" s="295"/>
      <c r="B80" s="295"/>
      <c r="C80" s="295"/>
      <c r="D80" s="1"/>
      <c r="E80" s="1"/>
      <c r="F80" s="1"/>
      <c r="G80" s="1"/>
    </row>
    <row r="81" spans="1:7">
      <c r="A81" s="295"/>
      <c r="B81" s="295"/>
      <c r="C81" s="295"/>
      <c r="D81" s="1"/>
      <c r="E81" s="1"/>
      <c r="F81" s="1"/>
      <c r="G81" s="1"/>
    </row>
    <row r="82" spans="1:7">
      <c r="A82" s="295"/>
      <c r="B82" s="295"/>
      <c r="C82" s="295"/>
      <c r="D82" s="1"/>
      <c r="E82" s="1"/>
      <c r="F82" s="1"/>
      <c r="G82" s="1"/>
    </row>
    <row r="83" spans="1:7">
      <c r="A83" s="295"/>
      <c r="B83" s="295"/>
      <c r="C83" s="295"/>
      <c r="D83" s="1"/>
      <c r="E83" s="1"/>
      <c r="F83" s="1"/>
      <c r="G83" s="1"/>
    </row>
  </sheetData>
  <mergeCells count="107">
    <mergeCell ref="A64:C64"/>
    <mergeCell ref="H52:K52"/>
    <mergeCell ref="A31:C31"/>
    <mergeCell ref="H26:K26"/>
    <mergeCell ref="H27:K27"/>
    <mergeCell ref="P21:R21"/>
    <mergeCell ref="P22:R22"/>
    <mergeCell ref="P23:R23"/>
    <mergeCell ref="P24:R24"/>
    <mergeCell ref="P25:R25"/>
    <mergeCell ref="A61:C61"/>
    <mergeCell ref="A32:C32"/>
    <mergeCell ref="A29:C29"/>
    <mergeCell ref="A27:C27"/>
    <mergeCell ref="H37:K37"/>
    <mergeCell ref="A37:C37"/>
    <mergeCell ref="H31:K31"/>
    <mergeCell ref="H33:K33"/>
    <mergeCell ref="H34:K34"/>
    <mergeCell ref="H35:K35"/>
    <mergeCell ref="H32:K32"/>
    <mergeCell ref="H36:K36"/>
    <mergeCell ref="A33:C33"/>
    <mergeCell ref="H57:K57"/>
    <mergeCell ref="A83:C83"/>
    <mergeCell ref="A81:C81"/>
    <mergeCell ref="A65:C65"/>
    <mergeCell ref="A66:C66"/>
    <mergeCell ref="A82:C82"/>
    <mergeCell ref="A77:C77"/>
    <mergeCell ref="A78:C78"/>
    <mergeCell ref="A79:C79"/>
    <mergeCell ref="A80:C80"/>
    <mergeCell ref="A72:C72"/>
    <mergeCell ref="A73:C73"/>
    <mergeCell ref="A74:C74"/>
    <mergeCell ref="A75:C75"/>
    <mergeCell ref="A76:C76"/>
    <mergeCell ref="A70:C70"/>
    <mergeCell ref="A71:C71"/>
    <mergeCell ref="A67:C67"/>
    <mergeCell ref="A68:C68"/>
    <mergeCell ref="A69:C69"/>
    <mergeCell ref="H29:K29"/>
    <mergeCell ref="A18:C18"/>
    <mergeCell ref="A19:C19"/>
    <mergeCell ref="A6:G6"/>
    <mergeCell ref="H6:N7"/>
    <mergeCell ref="A7:G7"/>
    <mergeCell ref="A9:C9"/>
    <mergeCell ref="H9:K9"/>
    <mergeCell ref="A10:C10"/>
    <mergeCell ref="H14:K14"/>
    <mergeCell ref="A14:C14"/>
    <mergeCell ref="H16:K16"/>
    <mergeCell ref="A11:C11"/>
    <mergeCell ref="A12:C12"/>
    <mergeCell ref="A15:C15"/>
    <mergeCell ref="A13:C13"/>
    <mergeCell ref="A34:C34"/>
    <mergeCell ref="A35:C35"/>
    <mergeCell ref="A17:C17"/>
    <mergeCell ref="A20:C20"/>
    <mergeCell ref="A63:C63"/>
    <mergeCell ref="A30:C30"/>
    <mergeCell ref="H20:K20"/>
    <mergeCell ref="A28:C28"/>
    <mergeCell ref="A36:C36"/>
    <mergeCell ref="A62:C62"/>
    <mergeCell ref="H21:K21"/>
    <mergeCell ref="H23:K23"/>
    <mergeCell ref="H53:K53"/>
    <mergeCell ref="H54:K54"/>
    <mergeCell ref="H55:K55"/>
    <mergeCell ref="H56:K56"/>
    <mergeCell ref="A57:C57"/>
    <mergeCell ref="A58:C58"/>
    <mergeCell ref="H30:K30"/>
    <mergeCell ref="A59:C59"/>
    <mergeCell ref="A60:C60"/>
    <mergeCell ref="H19:K19"/>
    <mergeCell ref="A21:C21"/>
    <mergeCell ref="A26:C26"/>
    <mergeCell ref="H1:N2"/>
    <mergeCell ref="A8:C8"/>
    <mergeCell ref="H8:K8"/>
    <mergeCell ref="A1:G2"/>
    <mergeCell ref="A3:G4"/>
    <mergeCell ref="H3:N4"/>
    <mergeCell ref="A5:G5"/>
    <mergeCell ref="H5:N5"/>
    <mergeCell ref="H28:K28"/>
    <mergeCell ref="H25:K25"/>
    <mergeCell ref="H24:K24"/>
    <mergeCell ref="H22:K22"/>
    <mergeCell ref="A24:C24"/>
    <mergeCell ref="A25:C25"/>
    <mergeCell ref="A16:C16"/>
    <mergeCell ref="H17:K17"/>
    <mergeCell ref="A22:C22"/>
    <mergeCell ref="A23:C23"/>
    <mergeCell ref="H18:K18"/>
    <mergeCell ref="H10:K10"/>
    <mergeCell ref="H11:K11"/>
    <mergeCell ref="H13:K13"/>
    <mergeCell ref="H15:K15"/>
    <mergeCell ref="H12:K12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  <rowBreaks count="1" manualBreakCount="1">
    <brk id="3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R76"/>
  <sheetViews>
    <sheetView topLeftCell="A38" workbookViewId="0">
      <selection activeCell="A37" sqref="A37:O72"/>
    </sheetView>
  </sheetViews>
  <sheetFormatPr defaultRowHeight="15"/>
  <cols>
    <col min="3" max="3" width="5" customWidth="1"/>
    <col min="4" max="4" width="10.28515625" customWidth="1"/>
    <col min="5" max="5" width="8.140625" customWidth="1"/>
    <col min="6" max="6" width="9.7109375" customWidth="1"/>
    <col min="7" max="7" width="10.5703125" bestFit="1" customWidth="1"/>
    <col min="10" max="10" width="8.7109375" customWidth="1"/>
    <col min="11" max="11" width="9.140625" hidden="1" customWidth="1"/>
    <col min="12" max="12" width="9.140625" customWidth="1"/>
    <col min="13" max="13" width="12.140625" customWidth="1"/>
    <col min="14" max="14" width="12" customWidth="1"/>
    <col min="15" max="15" width="16" customWidth="1"/>
    <col min="16" max="16" width="11.140625" bestFit="1" customWidth="1"/>
    <col min="18" max="18" width="11" bestFit="1" customWidth="1"/>
  </cols>
  <sheetData>
    <row r="1" spans="1:18">
      <c r="A1" s="253" t="s">
        <v>32</v>
      </c>
      <c r="B1" s="254"/>
      <c r="C1" s="254"/>
      <c r="D1" s="254"/>
      <c r="E1" s="254"/>
      <c r="F1" s="254"/>
      <c r="G1" s="255"/>
      <c r="H1" s="243" t="str">
        <f>Б.П.!H1</f>
        <v>Утверждаю: 02 декабря 2025г</v>
      </c>
      <c r="I1" s="244"/>
      <c r="J1" s="244"/>
      <c r="K1" s="244"/>
      <c r="L1" s="244"/>
      <c r="M1" s="244"/>
      <c r="N1" s="244"/>
      <c r="O1" s="245"/>
    </row>
    <row r="2" spans="1:18" ht="15.75" thickBot="1">
      <c r="A2" s="256"/>
      <c r="B2" s="257"/>
      <c r="C2" s="257"/>
      <c r="D2" s="257"/>
      <c r="E2" s="257"/>
      <c r="F2" s="257"/>
      <c r="G2" s="258"/>
      <c r="H2" s="246"/>
      <c r="I2" s="247"/>
      <c r="J2" s="247"/>
      <c r="K2" s="247"/>
      <c r="L2" s="247"/>
      <c r="M2" s="247"/>
      <c r="N2" s="247"/>
      <c r="O2" s="248"/>
      <c r="R2" t="s">
        <v>97</v>
      </c>
    </row>
    <row r="3" spans="1:18">
      <c r="A3" s="259" t="s">
        <v>33</v>
      </c>
      <c r="B3" s="260"/>
      <c r="C3" s="260"/>
      <c r="D3" s="260"/>
      <c r="E3" s="260"/>
      <c r="F3" s="260"/>
      <c r="G3" s="261"/>
      <c r="H3" s="265" t="s">
        <v>120</v>
      </c>
      <c r="I3" s="266"/>
      <c r="J3" s="266"/>
      <c r="K3" s="266"/>
      <c r="L3" s="266"/>
      <c r="M3" s="266"/>
      <c r="N3" s="266"/>
      <c r="O3" s="267"/>
    </row>
    <row r="4" spans="1:18">
      <c r="A4" s="262"/>
      <c r="B4" s="263"/>
      <c r="C4" s="263"/>
      <c r="D4" s="263"/>
      <c r="E4" s="263"/>
      <c r="F4" s="263"/>
      <c r="G4" s="264"/>
      <c r="H4" s="246"/>
      <c r="I4" s="247"/>
      <c r="J4" s="247"/>
      <c r="K4" s="247"/>
      <c r="L4" s="247"/>
      <c r="M4" s="247"/>
      <c r="N4" s="247"/>
      <c r="O4" s="248"/>
    </row>
    <row r="5" spans="1:18" ht="21" customHeight="1">
      <c r="A5" s="271" t="s">
        <v>70</v>
      </c>
      <c r="B5" s="272"/>
      <c r="C5" s="272"/>
      <c r="D5" s="272"/>
      <c r="E5" s="272"/>
      <c r="F5" s="272"/>
      <c r="G5" s="273"/>
      <c r="H5" s="274"/>
      <c r="I5" s="241"/>
      <c r="J5" s="241"/>
      <c r="K5" s="241"/>
      <c r="L5" s="241"/>
      <c r="M5" s="241"/>
      <c r="N5" s="241"/>
      <c r="O5" s="275"/>
    </row>
    <row r="6" spans="1:18" ht="15" customHeight="1">
      <c r="A6" s="299" t="s">
        <v>80</v>
      </c>
      <c r="B6" s="300"/>
      <c r="C6" s="300"/>
      <c r="D6" s="300"/>
      <c r="E6" s="300"/>
      <c r="F6" s="300"/>
      <c r="G6" s="301"/>
      <c r="H6" s="302" t="s">
        <v>34</v>
      </c>
      <c r="I6" s="303"/>
      <c r="J6" s="303"/>
      <c r="K6" s="303"/>
      <c r="L6" s="303"/>
      <c r="M6" s="303"/>
      <c r="N6" s="303"/>
      <c r="O6" s="304"/>
    </row>
    <row r="7" spans="1:18" ht="15.75" customHeight="1" thickBot="1">
      <c r="A7" s="308"/>
      <c r="B7" s="309"/>
      <c r="C7" s="309"/>
      <c r="D7" s="309"/>
      <c r="E7" s="309"/>
      <c r="F7" s="309"/>
      <c r="G7" s="310"/>
      <c r="H7" s="305"/>
      <c r="I7" s="306"/>
      <c r="J7" s="306"/>
      <c r="K7" s="306"/>
      <c r="L7" s="356"/>
      <c r="M7" s="306"/>
      <c r="N7" s="306"/>
      <c r="O7" s="307"/>
    </row>
    <row r="8" spans="1:18" ht="15.75" thickBot="1">
      <c r="A8" s="249" t="s">
        <v>35</v>
      </c>
      <c r="B8" s="250"/>
      <c r="C8" s="250"/>
      <c r="D8" s="5" t="s">
        <v>39</v>
      </c>
      <c r="E8" s="6" t="s">
        <v>36</v>
      </c>
      <c r="F8" s="6" t="s">
        <v>37</v>
      </c>
      <c r="G8" s="62" t="s">
        <v>38</v>
      </c>
      <c r="H8" s="350" t="s">
        <v>35</v>
      </c>
      <c r="I8" s="351"/>
      <c r="J8" s="351"/>
      <c r="K8" s="351"/>
      <c r="L8" s="167"/>
      <c r="M8" s="165" t="s">
        <v>36</v>
      </c>
      <c r="N8" s="13" t="s">
        <v>37</v>
      </c>
      <c r="O8" s="63" t="s">
        <v>38</v>
      </c>
    </row>
    <row r="9" spans="1:18">
      <c r="A9" s="352" t="s">
        <v>84</v>
      </c>
      <c r="B9" s="353"/>
      <c r="C9" s="353"/>
      <c r="D9" s="65" t="s">
        <v>79</v>
      </c>
      <c r="E9" s="65">
        <v>30</v>
      </c>
      <c r="F9" s="115" t="s">
        <v>82</v>
      </c>
      <c r="G9" s="66"/>
      <c r="H9" s="354" t="s">
        <v>18</v>
      </c>
      <c r="I9" s="355"/>
      <c r="J9" s="355"/>
      <c r="K9" s="355"/>
      <c r="L9" s="166"/>
      <c r="M9" s="64">
        <f>E10+E48+E56</f>
        <v>14.2</v>
      </c>
      <c r="N9" s="64">
        <f t="shared" ref="N9" si="0">F10</f>
        <v>30</v>
      </c>
      <c r="O9" s="66">
        <f>M9*N9</f>
        <v>426</v>
      </c>
    </row>
    <row r="10" spans="1:18">
      <c r="A10" s="284" t="s">
        <v>18</v>
      </c>
      <c r="B10" s="293"/>
      <c r="C10" s="293"/>
      <c r="D10" s="34">
        <v>0.1</v>
      </c>
      <c r="E10" s="34">
        <v>3</v>
      </c>
      <c r="F10" s="34">
        <v>30</v>
      </c>
      <c r="G10" s="116">
        <f>E10*F10</f>
        <v>90</v>
      </c>
      <c r="H10" s="284" t="s">
        <v>42</v>
      </c>
      <c r="I10" s="293"/>
      <c r="J10" s="293"/>
      <c r="K10" s="293"/>
      <c r="L10" s="139"/>
      <c r="M10" s="9">
        <f>E11+E59</f>
        <v>3.2</v>
      </c>
      <c r="N10" s="9">
        <f>F11</f>
        <v>45</v>
      </c>
      <c r="O10" s="67">
        <f t="shared" ref="O10:O40" si="1">M10*N10</f>
        <v>144</v>
      </c>
    </row>
    <row r="11" spans="1:18">
      <c r="A11" s="284" t="s">
        <v>42</v>
      </c>
      <c r="B11" s="293"/>
      <c r="C11" s="293"/>
      <c r="D11" s="34">
        <v>6.2E-2</v>
      </c>
      <c r="E11" s="34">
        <v>2</v>
      </c>
      <c r="F11" s="34">
        <v>45</v>
      </c>
      <c r="G11" s="116">
        <f t="shared" ref="G11:G20" si="2">E11*F11</f>
        <v>90</v>
      </c>
      <c r="H11" s="284"/>
      <c r="I11" s="293"/>
      <c r="J11" s="293"/>
      <c r="K11" s="293"/>
      <c r="L11" s="139"/>
      <c r="M11" s="9"/>
      <c r="N11" s="9"/>
      <c r="O11" s="67"/>
    </row>
    <row r="12" spans="1:18">
      <c r="A12" s="284" t="s">
        <v>43</v>
      </c>
      <c r="B12" s="293"/>
      <c r="C12" s="293"/>
      <c r="D12" s="34">
        <v>1.2E-2</v>
      </c>
      <c r="E12" s="34">
        <f>D12*E9</f>
        <v>0.36</v>
      </c>
      <c r="F12" s="95">
        <v>55</v>
      </c>
      <c r="G12" s="117">
        <f t="shared" si="2"/>
        <v>19.8</v>
      </c>
      <c r="H12" s="276" t="s">
        <v>43</v>
      </c>
      <c r="I12" s="277"/>
      <c r="J12" s="277"/>
      <c r="K12" s="52"/>
      <c r="L12" s="139"/>
      <c r="M12" s="9">
        <f>E12+E33+E62+M63</f>
        <v>1.1599999999999999</v>
      </c>
      <c r="N12" s="9">
        <f>F12</f>
        <v>55</v>
      </c>
      <c r="O12" s="67">
        <f t="shared" si="1"/>
        <v>63.8</v>
      </c>
    </row>
    <row r="13" spans="1:18">
      <c r="A13" s="284" t="s">
        <v>60</v>
      </c>
      <c r="B13" s="285"/>
      <c r="C13" s="285"/>
      <c r="D13" s="97">
        <v>2E-3</v>
      </c>
      <c r="E13" s="34">
        <v>0</v>
      </c>
      <c r="F13" s="95">
        <v>260</v>
      </c>
      <c r="G13" s="117">
        <f t="shared" si="2"/>
        <v>0</v>
      </c>
      <c r="H13" s="284" t="s">
        <v>60</v>
      </c>
      <c r="I13" s="293"/>
      <c r="J13" s="293"/>
      <c r="K13" s="293"/>
      <c r="L13" s="139"/>
      <c r="M13" s="9">
        <f>E13+E41+M65</f>
        <v>0.8</v>
      </c>
      <c r="N13" s="9">
        <f t="shared" ref="N13:N19" si="3">F13</f>
        <v>260</v>
      </c>
      <c r="O13" s="67">
        <f t="shared" si="1"/>
        <v>208</v>
      </c>
    </row>
    <row r="14" spans="1:18">
      <c r="A14" s="284" t="s">
        <v>44</v>
      </c>
      <c r="B14" s="293"/>
      <c r="C14" s="293"/>
      <c r="D14" s="34">
        <v>1.2E-2</v>
      </c>
      <c r="E14" s="34">
        <f>D14*E9</f>
        <v>0.36</v>
      </c>
      <c r="F14" s="95">
        <v>65</v>
      </c>
      <c r="G14" s="117">
        <f t="shared" si="2"/>
        <v>23.4</v>
      </c>
      <c r="H14" s="276" t="str">
        <f t="shared" ref="H14:H20" si="4">A14</f>
        <v>морковь</v>
      </c>
      <c r="I14" s="277"/>
      <c r="J14" s="277"/>
      <c r="K14" s="52"/>
      <c r="L14" s="139"/>
      <c r="M14" s="9">
        <f>E14+E55+M64</f>
        <v>2.1599999999999997</v>
      </c>
      <c r="N14" s="9">
        <f t="shared" si="3"/>
        <v>65</v>
      </c>
      <c r="O14" s="67">
        <f t="shared" si="1"/>
        <v>140.39999999999998</v>
      </c>
    </row>
    <row r="15" spans="1:18">
      <c r="A15" s="284" t="s">
        <v>19</v>
      </c>
      <c r="B15" s="293"/>
      <c r="C15" s="293"/>
      <c r="D15" s="34">
        <v>4.0000000000000001E-3</v>
      </c>
      <c r="E15" s="34">
        <v>0.12</v>
      </c>
      <c r="F15" s="95">
        <f>Б.П.!F14</f>
        <v>162.18</v>
      </c>
      <c r="G15" s="117">
        <f t="shared" si="2"/>
        <v>19.461600000000001</v>
      </c>
      <c r="H15" s="284" t="str">
        <f t="shared" si="4"/>
        <v>масло растительное</v>
      </c>
      <c r="I15" s="293"/>
      <c r="J15" s="293"/>
      <c r="K15" s="293"/>
      <c r="L15" s="139"/>
      <c r="M15" s="9">
        <f>E15+E28+E36+E45+E61+M52+M66</f>
        <v>2.12</v>
      </c>
      <c r="N15" s="9">
        <f t="shared" si="3"/>
        <v>162.18</v>
      </c>
      <c r="O15" s="67">
        <f t="shared" si="1"/>
        <v>343.82160000000005</v>
      </c>
    </row>
    <row r="16" spans="1:18">
      <c r="A16" s="324" t="s">
        <v>45</v>
      </c>
      <c r="B16" s="325"/>
      <c r="C16" s="326"/>
      <c r="D16" s="95">
        <v>2.7E-2</v>
      </c>
      <c r="E16" s="95">
        <v>0.81</v>
      </c>
      <c r="F16" s="95">
        <f>Б.П.!F10</f>
        <v>500</v>
      </c>
      <c r="G16" s="117">
        <f t="shared" si="2"/>
        <v>405</v>
      </c>
      <c r="H16" s="276" t="str">
        <f t="shared" si="4"/>
        <v>мясо говядина</v>
      </c>
      <c r="I16" s="277"/>
      <c r="J16" s="277"/>
      <c r="K16" s="52"/>
      <c r="L16" s="139"/>
      <c r="M16" s="9">
        <f>E16+E31+M62</f>
        <v>6.51</v>
      </c>
      <c r="N16" s="9">
        <f t="shared" si="3"/>
        <v>500</v>
      </c>
      <c r="O16" s="67">
        <f t="shared" si="1"/>
        <v>3255</v>
      </c>
    </row>
    <row r="17" spans="1:16">
      <c r="A17" s="276" t="s">
        <v>61</v>
      </c>
      <c r="B17" s="277"/>
      <c r="C17" s="278"/>
      <c r="D17" s="153">
        <f>E17/E9</f>
        <v>2.6666666666666668E-2</v>
      </c>
      <c r="E17" s="34">
        <v>0.8</v>
      </c>
      <c r="F17" s="95">
        <v>264.57</v>
      </c>
      <c r="G17" s="117">
        <f t="shared" si="2"/>
        <v>211.65600000000001</v>
      </c>
      <c r="H17" s="284" t="str">
        <f t="shared" si="4"/>
        <v>майонез</v>
      </c>
      <c r="I17" s="293"/>
      <c r="J17" s="293"/>
      <c r="K17" s="293"/>
      <c r="L17" s="139"/>
      <c r="M17" s="9">
        <f>E17+E65</f>
        <v>2.2999999999999998</v>
      </c>
      <c r="N17" s="9">
        <f t="shared" si="3"/>
        <v>264.57</v>
      </c>
      <c r="O17" s="67">
        <f t="shared" si="1"/>
        <v>608.51099999999997</v>
      </c>
    </row>
    <row r="18" spans="1:16">
      <c r="A18" s="284" t="s">
        <v>25</v>
      </c>
      <c r="B18" s="293"/>
      <c r="C18" s="293"/>
      <c r="D18" s="153">
        <f t="shared" ref="D18:D20" si="5">E18/E10</f>
        <v>0.33333333333333331</v>
      </c>
      <c r="E18" s="34">
        <v>1</v>
      </c>
      <c r="F18" s="95">
        <v>20</v>
      </c>
      <c r="G18" s="117">
        <f t="shared" si="2"/>
        <v>20</v>
      </c>
      <c r="H18" s="324" t="str">
        <f t="shared" si="4"/>
        <v>соль</v>
      </c>
      <c r="I18" s="325"/>
      <c r="J18" s="325"/>
      <c r="K18" s="54"/>
      <c r="L18" s="141"/>
      <c r="M18" s="9">
        <f>E18</f>
        <v>1</v>
      </c>
      <c r="N18" s="9">
        <f t="shared" si="3"/>
        <v>20</v>
      </c>
      <c r="O18" s="67">
        <f t="shared" si="1"/>
        <v>20</v>
      </c>
    </row>
    <row r="19" spans="1:16">
      <c r="A19" s="276" t="s">
        <v>72</v>
      </c>
      <c r="B19" s="277"/>
      <c r="C19" s="278"/>
      <c r="D19" s="153">
        <f t="shared" si="5"/>
        <v>0</v>
      </c>
      <c r="E19" s="34">
        <v>0</v>
      </c>
      <c r="F19" s="95">
        <v>242.8</v>
      </c>
      <c r="G19" s="117">
        <f t="shared" si="2"/>
        <v>0</v>
      </c>
      <c r="H19" s="284" t="str">
        <f t="shared" si="4"/>
        <v>сметана</v>
      </c>
      <c r="I19" s="293"/>
      <c r="J19" s="293"/>
      <c r="K19" s="293"/>
      <c r="L19" s="139"/>
      <c r="M19" s="9">
        <f>E19</f>
        <v>0</v>
      </c>
      <c r="N19" s="9">
        <f t="shared" si="3"/>
        <v>242.8</v>
      </c>
      <c r="O19" s="67">
        <f t="shared" si="1"/>
        <v>0</v>
      </c>
    </row>
    <row r="20" spans="1:16">
      <c r="A20" s="276" t="s">
        <v>46</v>
      </c>
      <c r="B20" s="277"/>
      <c r="C20" s="278"/>
      <c r="D20" s="153">
        <f t="shared" si="5"/>
        <v>0</v>
      </c>
      <c r="E20" s="34">
        <v>0</v>
      </c>
      <c r="F20" s="95">
        <v>360</v>
      </c>
      <c r="G20" s="117">
        <f t="shared" si="2"/>
        <v>0</v>
      </c>
      <c r="H20" s="284" t="str">
        <f t="shared" si="4"/>
        <v>зелень</v>
      </c>
      <c r="I20" s="293"/>
      <c r="J20" s="293"/>
      <c r="K20" s="293"/>
      <c r="L20" s="139"/>
      <c r="M20" s="9">
        <f>E20+E60</f>
        <v>0.1</v>
      </c>
      <c r="N20" s="9">
        <v>290</v>
      </c>
      <c r="O20" s="67">
        <f t="shared" si="1"/>
        <v>29</v>
      </c>
    </row>
    <row r="21" spans="1:16">
      <c r="A21" s="265"/>
      <c r="B21" s="266"/>
      <c r="C21" s="266"/>
      <c r="D21" s="34"/>
      <c r="E21" s="34"/>
      <c r="F21" s="95"/>
      <c r="G21" s="118">
        <f>SUM(G10:G20)</f>
        <v>879.31760000000008</v>
      </c>
      <c r="H21" s="284" t="str">
        <f>A23</f>
        <v>мука</v>
      </c>
      <c r="I21" s="293"/>
      <c r="J21" s="293"/>
      <c r="K21" s="293"/>
      <c r="L21" s="139"/>
      <c r="M21" s="9">
        <f>E23+E34+E39+M67</f>
        <v>2.3200000000000003</v>
      </c>
      <c r="N21" s="9">
        <f>F23</f>
        <v>39</v>
      </c>
      <c r="O21" s="67">
        <f t="shared" si="1"/>
        <v>90.480000000000018</v>
      </c>
    </row>
    <row r="22" spans="1:16">
      <c r="A22" s="357" t="s">
        <v>90</v>
      </c>
      <c r="B22" s="343"/>
      <c r="C22" s="343"/>
      <c r="D22" s="95"/>
      <c r="E22" s="95">
        <v>20</v>
      </c>
      <c r="F22" s="98" t="s">
        <v>91</v>
      </c>
      <c r="G22" s="118"/>
      <c r="H22" s="284" t="str">
        <f>A24</f>
        <v>яйцо столовое</v>
      </c>
      <c r="I22" s="293"/>
      <c r="J22" s="293"/>
      <c r="K22" s="293"/>
      <c r="L22" s="139"/>
      <c r="M22" s="9">
        <f>E24+E32</f>
        <v>7</v>
      </c>
      <c r="N22" s="9">
        <f>F24</f>
        <v>7</v>
      </c>
      <c r="O22" s="67">
        <f t="shared" si="1"/>
        <v>49</v>
      </c>
    </row>
    <row r="23" spans="1:16">
      <c r="A23" s="332" t="s">
        <v>23</v>
      </c>
      <c r="B23" s="322"/>
      <c r="C23" s="322"/>
      <c r="D23" s="95">
        <v>7.4999999999999997E-2</v>
      </c>
      <c r="E23" s="95">
        <v>2</v>
      </c>
      <c r="F23" s="95">
        <v>39</v>
      </c>
      <c r="G23" s="117">
        <f t="shared" ref="G23:G28" si="6">E23*F23</f>
        <v>78</v>
      </c>
      <c r="H23" s="276" t="str">
        <f>A25</f>
        <v>дрожжи</v>
      </c>
      <c r="I23" s="277"/>
      <c r="J23" s="277"/>
      <c r="K23" s="52"/>
      <c r="L23" s="139"/>
      <c r="M23" s="9">
        <f>E25</f>
        <v>0.05</v>
      </c>
      <c r="N23" s="9">
        <f>F25</f>
        <v>158</v>
      </c>
      <c r="O23" s="67">
        <f t="shared" si="1"/>
        <v>7.9</v>
      </c>
    </row>
    <row r="24" spans="1:16">
      <c r="A24" s="332" t="s">
        <v>41</v>
      </c>
      <c r="B24" s="322"/>
      <c r="C24" s="322"/>
      <c r="D24" s="95">
        <v>0.01</v>
      </c>
      <c r="E24" s="95">
        <v>2</v>
      </c>
      <c r="F24" s="95">
        <v>7</v>
      </c>
      <c r="G24" s="117">
        <f t="shared" si="6"/>
        <v>14</v>
      </c>
      <c r="H24" s="284" t="str">
        <f>A26</f>
        <v>сахар</v>
      </c>
      <c r="I24" s="293"/>
      <c r="J24" s="293"/>
      <c r="K24" s="293"/>
      <c r="L24" s="139"/>
      <c r="M24" s="9">
        <f>E26+M59+M70</f>
        <v>1.6</v>
      </c>
      <c r="N24" s="26">
        <f>F26</f>
        <v>75</v>
      </c>
      <c r="O24" s="67">
        <f t="shared" si="1"/>
        <v>120</v>
      </c>
    </row>
    <row r="25" spans="1:16" ht="15.75" thickBot="1">
      <c r="A25" s="332" t="s">
        <v>47</v>
      </c>
      <c r="B25" s="322"/>
      <c r="C25" s="322"/>
      <c r="D25" s="156">
        <f>E25/E22</f>
        <v>2.5000000000000001E-3</v>
      </c>
      <c r="E25" s="95">
        <v>0.05</v>
      </c>
      <c r="F25" s="95">
        <v>158</v>
      </c>
      <c r="G25" s="117">
        <f t="shared" si="6"/>
        <v>7.9</v>
      </c>
      <c r="H25" s="284" t="str">
        <f>A27</f>
        <v>молоко сгущёное</v>
      </c>
      <c r="I25" s="293"/>
      <c r="J25" s="293"/>
      <c r="K25" s="293"/>
      <c r="L25" s="139"/>
      <c r="M25" s="18">
        <f>E27</f>
        <v>1</v>
      </c>
      <c r="N25" s="9">
        <f>F27</f>
        <v>348.65</v>
      </c>
      <c r="O25" s="67">
        <f t="shared" si="1"/>
        <v>348.65</v>
      </c>
    </row>
    <row r="26" spans="1:16" ht="15.75" thickBot="1">
      <c r="A26" s="332" t="s">
        <v>24</v>
      </c>
      <c r="B26" s="322"/>
      <c r="C26" s="322"/>
      <c r="D26" s="156">
        <f>E26/E22</f>
        <v>5.0000000000000001E-3</v>
      </c>
      <c r="E26" s="95">
        <v>0.1</v>
      </c>
      <c r="F26" s="95">
        <f>Б.П.!F29</f>
        <v>75</v>
      </c>
      <c r="G26" s="117">
        <f t="shared" si="6"/>
        <v>7.5</v>
      </c>
      <c r="H26" s="276" t="str">
        <f>A35</f>
        <v>чеснок</v>
      </c>
      <c r="I26" s="277"/>
      <c r="J26" s="277"/>
      <c r="K26" s="59"/>
      <c r="L26" s="162"/>
      <c r="M26" s="164">
        <f>E35</f>
        <v>0</v>
      </c>
      <c r="N26" s="163">
        <f>F35</f>
        <v>15</v>
      </c>
      <c r="O26" s="67">
        <f t="shared" si="1"/>
        <v>0</v>
      </c>
    </row>
    <row r="27" spans="1:16">
      <c r="A27" s="332" t="s">
        <v>40</v>
      </c>
      <c r="B27" s="322"/>
      <c r="C27" s="322"/>
      <c r="D27" s="156">
        <f>E27/E22</f>
        <v>0.05</v>
      </c>
      <c r="E27" s="95">
        <v>1</v>
      </c>
      <c r="F27" s="95">
        <v>348.65</v>
      </c>
      <c r="G27" s="117">
        <f t="shared" si="6"/>
        <v>348.65</v>
      </c>
      <c r="H27" s="324" t="str">
        <f>A38</f>
        <v>молоко сухое</v>
      </c>
      <c r="I27" s="325"/>
      <c r="J27" s="325"/>
      <c r="K27" s="54"/>
      <c r="L27" s="141"/>
      <c r="M27" s="17">
        <f>E38+E49</f>
        <v>1.05</v>
      </c>
      <c r="N27" s="9">
        <f>F49</f>
        <v>507.42</v>
      </c>
      <c r="O27" s="67">
        <f t="shared" si="1"/>
        <v>532.79100000000005</v>
      </c>
    </row>
    <row r="28" spans="1:16">
      <c r="A28" s="332" t="s">
        <v>19</v>
      </c>
      <c r="B28" s="322"/>
      <c r="C28" s="322"/>
      <c r="D28" s="155">
        <f>E28/E22</f>
        <v>0.05</v>
      </c>
      <c r="E28" s="95">
        <v>1</v>
      </c>
      <c r="F28" s="95">
        <f>F15</f>
        <v>162.18</v>
      </c>
      <c r="G28" s="117">
        <f t="shared" si="6"/>
        <v>162.18</v>
      </c>
      <c r="H28" s="324" t="str">
        <f>A40</f>
        <v>масло сливочное</v>
      </c>
      <c r="I28" s="325"/>
      <c r="J28" s="325"/>
      <c r="K28" s="54"/>
      <c r="L28" s="141"/>
      <c r="M28" s="9">
        <f>E40+E50</f>
        <v>0.4</v>
      </c>
      <c r="N28" s="9">
        <f>F50</f>
        <v>975.5</v>
      </c>
      <c r="O28" s="67">
        <f t="shared" si="1"/>
        <v>390.20000000000005</v>
      </c>
    </row>
    <row r="29" spans="1:16">
      <c r="A29" s="106"/>
      <c r="B29" s="54"/>
      <c r="C29" s="54"/>
      <c r="D29" s="95"/>
      <c r="E29" s="95"/>
      <c r="F29" s="95"/>
      <c r="G29" s="118">
        <f>SUM(G23:G28)</f>
        <v>618.23</v>
      </c>
      <c r="H29" s="276" t="str">
        <f>A44</f>
        <v>макароны .</v>
      </c>
      <c r="I29" s="277"/>
      <c r="J29" s="277"/>
      <c r="K29" s="52"/>
      <c r="L29" s="139"/>
      <c r="M29" s="9">
        <f>E44</f>
        <v>1</v>
      </c>
      <c r="N29" s="9">
        <f>F44</f>
        <v>59</v>
      </c>
      <c r="O29" s="67">
        <f t="shared" si="1"/>
        <v>59</v>
      </c>
    </row>
    <row r="30" spans="1:16">
      <c r="A30" s="265" t="s">
        <v>92</v>
      </c>
      <c r="B30" s="266"/>
      <c r="C30" s="266"/>
      <c r="D30" s="34" t="s">
        <v>89</v>
      </c>
      <c r="E30" s="34">
        <v>30</v>
      </c>
      <c r="F30" s="99" t="s">
        <v>93</v>
      </c>
      <c r="G30" s="118"/>
      <c r="H30" s="276" t="str">
        <f>A54</f>
        <v>свекла</v>
      </c>
      <c r="I30" s="277"/>
      <c r="J30" s="277"/>
      <c r="K30" s="52"/>
      <c r="L30" s="139"/>
      <c r="M30" s="9">
        <f>E54</f>
        <v>0</v>
      </c>
      <c r="N30" s="9">
        <f>F54</f>
        <v>52</v>
      </c>
      <c r="O30" s="67">
        <f t="shared" si="1"/>
        <v>0</v>
      </c>
    </row>
    <row r="31" spans="1:16">
      <c r="A31" s="284" t="s">
        <v>85</v>
      </c>
      <c r="B31" s="293"/>
      <c r="C31" s="293"/>
      <c r="D31" s="157">
        <f>E31/E30</f>
        <v>9.0000000000000011E-2</v>
      </c>
      <c r="E31" s="95">
        <v>2.7</v>
      </c>
      <c r="F31" s="95">
        <f>F16</f>
        <v>500</v>
      </c>
      <c r="G31" s="117">
        <f>E31*F31</f>
        <v>1350</v>
      </c>
      <c r="H31" s="349" t="str">
        <f>A57</f>
        <v>огурец солёный</v>
      </c>
      <c r="I31" s="277"/>
      <c r="J31" s="278"/>
      <c r="K31" s="8"/>
      <c r="L31" s="1"/>
      <c r="M31" s="9">
        <f>E57</f>
        <v>0.5</v>
      </c>
      <c r="N31" s="9">
        <f>F57</f>
        <v>400</v>
      </c>
      <c r="O31" s="67">
        <f t="shared" si="1"/>
        <v>200</v>
      </c>
      <c r="P31" s="29"/>
    </row>
    <row r="32" spans="1:16">
      <c r="A32" s="284" t="s">
        <v>41</v>
      </c>
      <c r="B32" s="293"/>
      <c r="C32" s="293"/>
      <c r="D32" s="157">
        <v>4</v>
      </c>
      <c r="E32" s="34">
        <v>5</v>
      </c>
      <c r="F32" s="95">
        <v>7</v>
      </c>
      <c r="G32" s="117">
        <f t="shared" ref="G32:G36" si="7">E32*F32</f>
        <v>35</v>
      </c>
      <c r="H32" s="276" t="str">
        <f>A58</f>
        <v>Зелёный горошек</v>
      </c>
      <c r="I32" s="277"/>
      <c r="J32" s="278"/>
      <c r="K32" s="8"/>
      <c r="L32" s="1"/>
      <c r="M32" s="9">
        <f>E58</f>
        <v>0.6</v>
      </c>
      <c r="N32" s="9">
        <f>F58</f>
        <v>185.88</v>
      </c>
      <c r="O32" s="67">
        <f t="shared" si="1"/>
        <v>111.52799999999999</v>
      </c>
      <c r="P32" s="28"/>
    </row>
    <row r="33" spans="1:18">
      <c r="A33" s="332" t="s">
        <v>43</v>
      </c>
      <c r="B33" s="322"/>
      <c r="C33" s="322"/>
      <c r="D33" s="157">
        <f>E33/E30</f>
        <v>0.01</v>
      </c>
      <c r="E33" s="95">
        <v>0.3</v>
      </c>
      <c r="F33" s="95">
        <v>55</v>
      </c>
      <c r="G33" s="117">
        <f t="shared" si="7"/>
        <v>16.5</v>
      </c>
      <c r="H33" s="276" t="str">
        <f>A63</f>
        <v>рыба</v>
      </c>
      <c r="I33" s="277"/>
      <c r="J33" s="277"/>
      <c r="K33" s="16"/>
      <c r="L33" s="1"/>
      <c r="M33" s="18">
        <f>E63</f>
        <v>1</v>
      </c>
      <c r="N33" s="18">
        <f>F63</f>
        <v>610</v>
      </c>
      <c r="O33" s="67">
        <f t="shared" si="1"/>
        <v>610</v>
      </c>
      <c r="P33" s="28"/>
    </row>
    <row r="34" spans="1:18">
      <c r="A34" s="284" t="s">
        <v>23</v>
      </c>
      <c r="B34" s="293"/>
      <c r="C34" s="293"/>
      <c r="D34" s="157">
        <f>E34/E30</f>
        <v>4.0000000000000001E-3</v>
      </c>
      <c r="E34" s="34">
        <v>0.12</v>
      </c>
      <c r="F34" s="95">
        <f>F23</f>
        <v>39</v>
      </c>
      <c r="G34" s="117">
        <f t="shared" si="7"/>
        <v>4.68</v>
      </c>
      <c r="H34" s="349" t="str">
        <f>H51</f>
        <v>рыба.</v>
      </c>
      <c r="I34" s="277"/>
      <c r="J34" s="277"/>
      <c r="K34" s="16"/>
      <c r="L34" s="1"/>
      <c r="M34" s="18">
        <f>M51</f>
        <v>0</v>
      </c>
      <c r="N34" s="18">
        <f>N51</f>
        <v>347</v>
      </c>
      <c r="O34" s="67">
        <f t="shared" si="1"/>
        <v>0</v>
      </c>
      <c r="P34" s="28"/>
    </row>
    <row r="35" spans="1:18">
      <c r="A35" s="276" t="s">
        <v>94</v>
      </c>
      <c r="B35" s="277"/>
      <c r="C35" s="278"/>
      <c r="D35" s="157">
        <f t="shared" ref="D35" si="8">E35/E34</f>
        <v>0</v>
      </c>
      <c r="E35" s="34">
        <v>0</v>
      </c>
      <c r="F35" s="95">
        <v>15</v>
      </c>
      <c r="G35" s="117">
        <f t="shared" si="7"/>
        <v>0</v>
      </c>
      <c r="H35" s="276" t="str">
        <f>H55</f>
        <v>хлеб</v>
      </c>
      <c r="I35" s="277"/>
      <c r="J35" s="277"/>
      <c r="K35" s="16"/>
      <c r="L35" s="1"/>
      <c r="M35" s="18">
        <f>M55</f>
        <v>0</v>
      </c>
      <c r="N35" s="18">
        <f>N55</f>
        <v>51.43</v>
      </c>
      <c r="O35" s="67">
        <f t="shared" si="1"/>
        <v>0</v>
      </c>
      <c r="P35" s="28"/>
    </row>
    <row r="36" spans="1:18">
      <c r="A36" s="284" t="s">
        <v>19</v>
      </c>
      <c r="B36" s="293"/>
      <c r="C36" s="293"/>
      <c r="D36" s="157">
        <f>E36/E30</f>
        <v>1.3333333333333334E-2</v>
      </c>
      <c r="E36" s="34">
        <v>0.4</v>
      </c>
      <c r="F36" s="95">
        <f>F28</f>
        <v>162.18</v>
      </c>
      <c r="G36" s="117">
        <f t="shared" si="7"/>
        <v>64.872</v>
      </c>
      <c r="H36" s="276" t="str">
        <f>H56</f>
        <v>хлеб</v>
      </c>
      <c r="I36" s="277"/>
      <c r="J36" s="277"/>
      <c r="K36" s="16"/>
      <c r="L36" s="1"/>
      <c r="M36" s="18">
        <f>M56</f>
        <v>0</v>
      </c>
      <c r="N36" s="18">
        <f>N56</f>
        <v>71.67</v>
      </c>
      <c r="O36" s="67">
        <f t="shared" si="1"/>
        <v>0</v>
      </c>
      <c r="P36" s="28"/>
      <c r="R36" s="28"/>
    </row>
    <row r="37" spans="1:18">
      <c r="A37" s="286" t="s">
        <v>71</v>
      </c>
      <c r="B37" s="287"/>
      <c r="C37" s="288"/>
      <c r="D37" s="97"/>
      <c r="E37" s="34"/>
      <c r="F37" s="95"/>
      <c r="G37" s="118">
        <f>SUM(G31:G36)</f>
        <v>1471.0520000000001</v>
      </c>
      <c r="H37" s="349" t="str">
        <f>H58</f>
        <v>цикорий</v>
      </c>
      <c r="I37" s="277"/>
      <c r="J37" s="277"/>
      <c r="K37" s="47"/>
      <c r="L37" s="9"/>
      <c r="M37" s="18">
        <f>M58</f>
        <v>0.45</v>
      </c>
      <c r="N37" s="18">
        <f>N58</f>
        <v>3484.67</v>
      </c>
      <c r="O37" s="67">
        <f t="shared" si="1"/>
        <v>1568.1015</v>
      </c>
      <c r="P37" s="28"/>
    </row>
    <row r="38" spans="1:18">
      <c r="A38" s="276" t="s">
        <v>31</v>
      </c>
      <c r="B38" s="277"/>
      <c r="C38" s="278"/>
      <c r="D38" s="157">
        <f>E38/E30</f>
        <v>6.6666666666666671E-3</v>
      </c>
      <c r="E38" s="34">
        <v>0.2</v>
      </c>
      <c r="F38" s="95">
        <v>507.42</v>
      </c>
      <c r="G38" s="117">
        <f>E38*F38</f>
        <v>101.48400000000001</v>
      </c>
      <c r="H38" s="349" t="str">
        <f>H69</f>
        <v>ягоды</v>
      </c>
      <c r="I38" s="277"/>
      <c r="J38" s="277"/>
      <c r="K38" s="16"/>
      <c r="L38" s="1"/>
      <c r="M38" s="18">
        <f>M69</f>
        <v>0</v>
      </c>
      <c r="N38" s="18">
        <f>N69</f>
        <v>510</v>
      </c>
      <c r="O38" s="67">
        <f t="shared" si="1"/>
        <v>0</v>
      </c>
      <c r="P38" s="28"/>
    </row>
    <row r="39" spans="1:18">
      <c r="A39" s="58" t="s">
        <v>23</v>
      </c>
      <c r="B39" s="50"/>
      <c r="C39" s="51"/>
      <c r="D39" s="157">
        <f>E39/E31</f>
        <v>7.407407407407407E-2</v>
      </c>
      <c r="E39" s="34">
        <v>0.2</v>
      </c>
      <c r="F39" s="95">
        <f>F34</f>
        <v>39</v>
      </c>
      <c r="G39" s="117">
        <f t="shared" ref="G39:G40" si="9">E39*F39</f>
        <v>7.8000000000000007</v>
      </c>
      <c r="H39" s="106" t="str">
        <f>A67</f>
        <v xml:space="preserve">Булочка Дорожная </v>
      </c>
      <c r="I39" s="54"/>
      <c r="J39" s="54"/>
      <c r="K39" s="47"/>
      <c r="L39" s="9"/>
      <c r="M39" s="18">
        <f>E67</f>
        <v>40</v>
      </c>
      <c r="N39" s="18">
        <f>F67</f>
        <v>12</v>
      </c>
      <c r="O39" s="67">
        <f t="shared" si="1"/>
        <v>480</v>
      </c>
      <c r="P39" s="28"/>
      <c r="Q39" s="14"/>
    </row>
    <row r="40" spans="1:18">
      <c r="A40" s="58" t="s">
        <v>17</v>
      </c>
      <c r="B40" s="50"/>
      <c r="C40" s="51"/>
      <c r="D40" s="157">
        <f>E40/E32</f>
        <v>0.04</v>
      </c>
      <c r="E40" s="34">
        <v>0.2</v>
      </c>
      <c r="F40" s="95">
        <v>975.5</v>
      </c>
      <c r="G40" s="117">
        <f t="shared" si="9"/>
        <v>195.10000000000002</v>
      </c>
      <c r="H40" s="234" t="str">
        <f>A68</f>
        <v>Сосиски в тесте</v>
      </c>
      <c r="I40" s="235"/>
      <c r="J40" s="235"/>
      <c r="K40" s="47"/>
      <c r="L40" s="9"/>
      <c r="M40" s="18">
        <f>E68</f>
        <v>50</v>
      </c>
      <c r="N40" s="18">
        <f>F68</f>
        <v>55</v>
      </c>
      <c r="O40" s="104">
        <f t="shared" si="1"/>
        <v>2750</v>
      </c>
      <c r="P40" s="28"/>
    </row>
    <row r="41" spans="1:18">
      <c r="A41" s="55" t="s">
        <v>60</v>
      </c>
      <c r="B41" s="53"/>
      <c r="C41" s="53"/>
      <c r="D41" s="97">
        <v>0</v>
      </c>
      <c r="E41" s="34">
        <v>0.5</v>
      </c>
      <c r="F41" s="95">
        <v>260</v>
      </c>
      <c r="G41" s="101">
        <f t="shared" ref="G41" si="10">E41*F41</f>
        <v>130</v>
      </c>
      <c r="H41" s="144"/>
      <c r="I41" s="145"/>
      <c r="J41" s="145"/>
      <c r="K41" s="47"/>
      <c r="L41" s="9"/>
      <c r="M41" s="18"/>
      <c r="N41" s="18"/>
      <c r="O41" s="154"/>
      <c r="P41" s="28"/>
    </row>
    <row r="42" spans="1:18">
      <c r="A42" s="284"/>
      <c r="B42" s="293"/>
      <c r="C42" s="293"/>
      <c r="D42" s="34"/>
      <c r="E42" s="34"/>
      <c r="F42" s="95"/>
      <c r="G42" s="102">
        <f>SUM(G38:G41)</f>
        <v>434.38400000000001</v>
      </c>
      <c r="H42" s="284"/>
      <c r="I42" s="293"/>
      <c r="J42" s="293"/>
      <c r="K42" s="16"/>
      <c r="L42" s="1"/>
      <c r="M42" s="18"/>
      <c r="N42" s="18"/>
      <c r="O42" s="107">
        <f>SUM(O9:O41)</f>
        <v>12556.1831</v>
      </c>
      <c r="P42" s="28"/>
    </row>
    <row r="43" spans="1:18">
      <c r="A43" s="265" t="s">
        <v>107</v>
      </c>
      <c r="B43" s="266"/>
      <c r="C43" s="266"/>
      <c r="D43" s="34">
        <v>150</v>
      </c>
      <c r="E43" s="34">
        <v>220</v>
      </c>
      <c r="F43" s="99" t="s">
        <v>114</v>
      </c>
      <c r="G43" s="102" t="s">
        <v>106</v>
      </c>
      <c r="H43" s="284"/>
      <c r="I43" s="293"/>
      <c r="J43" s="293"/>
      <c r="K43" s="16"/>
      <c r="L43" s="1"/>
      <c r="M43" s="18"/>
      <c r="N43" s="18"/>
      <c r="O43" s="108"/>
      <c r="P43" s="28"/>
    </row>
    <row r="44" spans="1:18" ht="18" thickBot="1">
      <c r="A44" s="298" t="s">
        <v>73</v>
      </c>
      <c r="B44" s="285"/>
      <c r="C44" s="285"/>
      <c r="D44" s="153">
        <f>E44/E43</f>
        <v>4.5454545454545452E-3</v>
      </c>
      <c r="E44" s="34">
        <v>1</v>
      </c>
      <c r="F44" s="95">
        <f>Б.П.!F21</f>
        <v>59</v>
      </c>
      <c r="G44" s="101">
        <f>E44*F44</f>
        <v>59</v>
      </c>
      <c r="H44" s="314">
        <f>G67+G68</f>
        <v>3230</v>
      </c>
      <c r="I44" s="315"/>
      <c r="J44" s="315"/>
      <c r="K44" s="16"/>
      <c r="L44" s="10"/>
      <c r="M44" s="238">
        <v>0</v>
      </c>
      <c r="N44" s="18">
        <v>0</v>
      </c>
      <c r="O44" s="33">
        <v>0</v>
      </c>
      <c r="P44" s="30"/>
    </row>
    <row r="45" spans="1:18" ht="15.75" thickBot="1">
      <c r="A45" s="284" t="s">
        <v>19</v>
      </c>
      <c r="B45" s="285"/>
      <c r="C45" s="285"/>
      <c r="D45" s="153">
        <f>E45/E43</f>
        <v>4.5454545454545455E-4</v>
      </c>
      <c r="E45" s="34">
        <v>0.1</v>
      </c>
      <c r="F45" s="95">
        <f>F36</f>
        <v>162.18</v>
      </c>
      <c r="G45" s="101">
        <f>E45*F45</f>
        <v>16.218</v>
      </c>
      <c r="H45" s="362">
        <v>6567.65</v>
      </c>
      <c r="I45" s="363"/>
      <c r="J45" s="363"/>
      <c r="K45" s="363"/>
      <c r="L45" s="142"/>
      <c r="M45" s="91">
        <v>0.4</v>
      </c>
      <c r="N45" s="93">
        <f>H45*P45</f>
        <v>9194.7099999999991</v>
      </c>
      <c r="O45" s="123">
        <f>N45-H45</f>
        <v>2627.0599999999995</v>
      </c>
      <c r="P45">
        <v>1.4</v>
      </c>
    </row>
    <row r="46" spans="1:18" ht="15.75" thickBot="1">
      <c r="A46" s="55"/>
      <c r="B46" s="52"/>
      <c r="C46" s="52"/>
      <c r="D46" s="34"/>
      <c r="E46" s="34"/>
      <c r="F46" s="95"/>
      <c r="G46" s="102">
        <f>SUM(G44:G45)</f>
        <v>75.218000000000004</v>
      </c>
      <c r="H46" s="358">
        <f>G51+G64</f>
        <v>2140.3070000000002</v>
      </c>
      <c r="I46" s="295"/>
      <c r="J46" s="295"/>
      <c r="K46" s="295"/>
      <c r="L46" s="140"/>
      <c r="M46" s="92">
        <v>0.6</v>
      </c>
      <c r="N46" s="93">
        <f t="shared" ref="N46:N47" si="11">H46*P46</f>
        <v>3424.4912000000004</v>
      </c>
      <c r="O46" s="123">
        <f t="shared" ref="O46:O47" si="12">N46-H46</f>
        <v>1284.1842000000001</v>
      </c>
      <c r="P46">
        <v>1.6</v>
      </c>
    </row>
    <row r="47" spans="1:18">
      <c r="A47" s="265" t="s">
        <v>59</v>
      </c>
      <c r="B47" s="266"/>
      <c r="C47" s="266"/>
      <c r="D47" s="34">
        <v>200</v>
      </c>
      <c r="E47" s="34">
        <v>100</v>
      </c>
      <c r="F47" s="98" t="s">
        <v>77</v>
      </c>
      <c r="G47" s="102"/>
      <c r="H47" s="358">
        <f>G29</f>
        <v>618.23</v>
      </c>
      <c r="I47" s="295"/>
      <c r="J47" s="295"/>
      <c r="K47" s="295"/>
      <c r="L47" s="140"/>
      <c r="M47" s="92">
        <v>1</v>
      </c>
      <c r="N47" s="93">
        <f t="shared" si="11"/>
        <v>1236.46</v>
      </c>
      <c r="O47" s="123">
        <f t="shared" si="12"/>
        <v>618.23</v>
      </c>
      <c r="P47">
        <v>2</v>
      </c>
    </row>
    <row r="48" spans="1:18" ht="15.75" thickBot="1">
      <c r="A48" s="276" t="s">
        <v>18</v>
      </c>
      <c r="B48" s="277"/>
      <c r="C48" s="278"/>
      <c r="D48" s="34">
        <v>0.22600000000000001</v>
      </c>
      <c r="E48" s="34">
        <v>10</v>
      </c>
      <c r="F48" s="95">
        <v>30</v>
      </c>
      <c r="G48" s="101">
        <f>E48*F48</f>
        <v>300</v>
      </c>
      <c r="H48" s="359">
        <f>O42</f>
        <v>12556.1831</v>
      </c>
      <c r="I48" s="360"/>
      <c r="J48" s="360"/>
      <c r="K48" s="361"/>
      <c r="L48" s="143"/>
      <c r="M48" s="11" t="s">
        <v>57</v>
      </c>
      <c r="N48" s="122">
        <f>N45+N46+N47</f>
        <v>13855.661199999999</v>
      </c>
      <c r="O48" s="124">
        <f>SUM(O45:O47)</f>
        <v>4529.4741999999997</v>
      </c>
      <c r="P48" s="14">
        <f>N48-O48</f>
        <v>9326.1869999999981</v>
      </c>
    </row>
    <row r="49" spans="1:16">
      <c r="A49" s="276" t="s">
        <v>31</v>
      </c>
      <c r="B49" s="277"/>
      <c r="C49" s="278"/>
      <c r="D49" s="34">
        <v>0.02</v>
      </c>
      <c r="E49" s="34">
        <v>0.85</v>
      </c>
      <c r="F49" s="95">
        <f>F38</f>
        <v>507.42</v>
      </c>
      <c r="G49" s="101">
        <f t="shared" ref="G49:G50" si="13">E49*F49</f>
        <v>431.30700000000002</v>
      </c>
      <c r="H49" s="327"/>
      <c r="I49" s="328"/>
      <c r="J49" s="328"/>
      <c r="K49" s="152"/>
      <c r="L49" s="3"/>
      <c r="M49" s="3"/>
      <c r="N49" s="239">
        <f>N48+H44</f>
        <v>17085.661199999999</v>
      </c>
      <c r="O49" s="68"/>
    </row>
    <row r="50" spans="1:16">
      <c r="A50" s="276" t="s">
        <v>83</v>
      </c>
      <c r="B50" s="277"/>
      <c r="C50" s="278"/>
      <c r="D50" s="34">
        <v>0.01</v>
      </c>
      <c r="E50" s="34">
        <v>0.2</v>
      </c>
      <c r="F50" s="95">
        <v>975.5</v>
      </c>
      <c r="G50" s="101">
        <f t="shared" si="13"/>
        <v>195.10000000000002</v>
      </c>
      <c r="H50" s="109" t="s">
        <v>131</v>
      </c>
      <c r="I50" s="45"/>
      <c r="J50" s="45"/>
      <c r="K50" s="45"/>
      <c r="L50" s="48"/>
      <c r="M50" s="18"/>
      <c r="N50" s="18"/>
      <c r="O50" s="110"/>
    </row>
    <row r="51" spans="1:16">
      <c r="A51" s="276"/>
      <c r="B51" s="277"/>
      <c r="C51" s="278"/>
      <c r="D51" s="34"/>
      <c r="E51" s="34">
        <v>100</v>
      </c>
      <c r="F51" s="95"/>
      <c r="G51" s="102">
        <f>SUM(G48:G50)</f>
        <v>926.40700000000004</v>
      </c>
      <c r="H51" s="111" t="s">
        <v>133</v>
      </c>
      <c r="I51" s="46"/>
      <c r="J51" s="46"/>
      <c r="K51" s="45"/>
      <c r="L51" s="48"/>
      <c r="M51" s="18">
        <v>0</v>
      </c>
      <c r="N51" s="18">
        <v>347</v>
      </c>
      <c r="O51" s="112">
        <f>M51*N51</f>
        <v>0</v>
      </c>
    </row>
    <row r="52" spans="1:16">
      <c r="A52" s="136"/>
      <c r="B52" s="137"/>
      <c r="C52" s="138"/>
      <c r="D52" s="34"/>
      <c r="E52" s="34"/>
      <c r="F52" s="95"/>
      <c r="G52" s="102"/>
      <c r="H52" s="105" t="s">
        <v>19</v>
      </c>
      <c r="I52" s="46"/>
      <c r="J52" s="46"/>
      <c r="K52" s="45"/>
      <c r="L52" s="48"/>
      <c r="M52" s="18">
        <v>0</v>
      </c>
      <c r="N52" s="18">
        <v>140.84</v>
      </c>
      <c r="O52" s="112">
        <f t="shared" ref="O52:O53" si="14">M52*N52</f>
        <v>0</v>
      </c>
    </row>
    <row r="53" spans="1:16">
      <c r="A53" s="286" t="s">
        <v>157</v>
      </c>
      <c r="B53" s="287"/>
      <c r="C53" s="288"/>
      <c r="D53" s="34" t="s">
        <v>81</v>
      </c>
      <c r="E53" s="34">
        <v>50</v>
      </c>
      <c r="F53" s="98" t="s">
        <v>86</v>
      </c>
      <c r="G53" s="101"/>
      <c r="H53" s="111" t="s">
        <v>23</v>
      </c>
      <c r="I53" s="46"/>
      <c r="J53" s="46"/>
      <c r="K53" s="45"/>
      <c r="L53" s="48"/>
      <c r="M53" s="18">
        <v>0</v>
      </c>
      <c r="N53" s="18">
        <v>35</v>
      </c>
      <c r="O53" s="112">
        <f t="shared" si="14"/>
        <v>0</v>
      </c>
    </row>
    <row r="54" spans="1:16">
      <c r="A54" s="276" t="s">
        <v>62</v>
      </c>
      <c r="B54" s="277"/>
      <c r="C54" s="278"/>
      <c r="D54" s="153">
        <f>E54/E53</f>
        <v>0</v>
      </c>
      <c r="E54" s="34">
        <v>0</v>
      </c>
      <c r="F54" s="95">
        <v>52</v>
      </c>
      <c r="G54" s="101">
        <f>E54*F54</f>
        <v>0</v>
      </c>
      <c r="H54" s="113"/>
      <c r="I54" s="45"/>
      <c r="J54" s="45"/>
      <c r="K54" s="45"/>
      <c r="L54" s="48"/>
      <c r="M54" s="18">
        <v>150</v>
      </c>
      <c r="N54" s="18"/>
      <c r="O54" s="110">
        <f>SUM(O51:O53)</f>
        <v>0</v>
      </c>
    </row>
    <row r="55" spans="1:16">
      <c r="A55" s="276" t="s">
        <v>44</v>
      </c>
      <c r="B55" s="277"/>
      <c r="C55" s="278"/>
      <c r="D55" s="153">
        <f>E55/E53</f>
        <v>0.03</v>
      </c>
      <c r="E55" s="34">
        <v>1.5</v>
      </c>
      <c r="F55" s="95">
        <v>65</v>
      </c>
      <c r="G55" s="101">
        <f t="shared" ref="G55:G61" si="15">E55*F55</f>
        <v>97.5</v>
      </c>
      <c r="H55" s="332" t="s">
        <v>48</v>
      </c>
      <c r="I55" s="322"/>
      <c r="J55" s="322"/>
      <c r="K55" s="47"/>
      <c r="L55" s="9">
        <f>M55/M54</f>
        <v>0</v>
      </c>
      <c r="M55" s="18">
        <v>0</v>
      </c>
      <c r="N55" s="18">
        <v>51.43</v>
      </c>
      <c r="O55" s="114">
        <f>M55*N55</f>
        <v>0</v>
      </c>
    </row>
    <row r="56" spans="1:16">
      <c r="A56" s="276" t="s">
        <v>18</v>
      </c>
      <c r="B56" s="277"/>
      <c r="C56" s="278"/>
      <c r="D56" s="153">
        <f>E56/E53</f>
        <v>2.4E-2</v>
      </c>
      <c r="E56" s="34">
        <v>1.2</v>
      </c>
      <c r="F56" s="95">
        <v>30</v>
      </c>
      <c r="G56" s="101">
        <f t="shared" si="15"/>
        <v>36</v>
      </c>
      <c r="H56" s="332" t="s">
        <v>48</v>
      </c>
      <c r="I56" s="322"/>
      <c r="J56" s="322"/>
      <c r="K56" s="47"/>
      <c r="L56" s="26">
        <f>M56/M54</f>
        <v>0</v>
      </c>
      <c r="M56" s="18">
        <v>0</v>
      </c>
      <c r="N56" s="18">
        <v>71.67</v>
      </c>
      <c r="O56" s="114">
        <f>M56*N56</f>
        <v>0</v>
      </c>
    </row>
    <row r="57" spans="1:16">
      <c r="A57" s="276" t="s">
        <v>78</v>
      </c>
      <c r="B57" s="277"/>
      <c r="C57" s="277"/>
      <c r="D57" s="34">
        <f>E57/E53</f>
        <v>0.01</v>
      </c>
      <c r="E57" s="34">
        <v>0.5</v>
      </c>
      <c r="F57" s="95">
        <v>400</v>
      </c>
      <c r="G57" s="101">
        <f t="shared" si="15"/>
        <v>200</v>
      </c>
      <c r="H57" s="329"/>
      <c r="I57" s="330"/>
      <c r="J57" s="331"/>
      <c r="K57" s="150"/>
      <c r="L57" s="9"/>
      <c r="M57" s="9">
        <v>100</v>
      </c>
      <c r="N57" s="9"/>
      <c r="O57" s="94">
        <f>SUM(O55:O56)</f>
        <v>0</v>
      </c>
    </row>
    <row r="58" spans="1:16">
      <c r="A58" s="276" t="s">
        <v>63</v>
      </c>
      <c r="B58" s="277"/>
      <c r="C58" s="278"/>
      <c r="D58" s="100">
        <v>10</v>
      </c>
      <c r="E58" s="34">
        <v>0.6</v>
      </c>
      <c r="F58" s="95">
        <f>'[1]ноябрь 2025г'!$BJ$17</f>
        <v>185.88</v>
      </c>
      <c r="G58" s="101">
        <f t="shared" si="15"/>
        <v>111.52799999999999</v>
      </c>
      <c r="H58" s="324" t="s">
        <v>164</v>
      </c>
      <c r="I58" s="325"/>
      <c r="J58" s="326"/>
      <c r="K58" s="150"/>
      <c r="L58" s="9">
        <f>M58/M57</f>
        <v>4.5000000000000005E-3</v>
      </c>
      <c r="M58" s="9">
        <v>0.45</v>
      </c>
      <c r="N58" s="9">
        <v>3484.67</v>
      </c>
      <c r="O58" s="79">
        <f>M58*N58</f>
        <v>1568.1015</v>
      </c>
      <c r="P58" s="29"/>
    </row>
    <row r="59" spans="1:16">
      <c r="A59" s="58" t="s">
        <v>42</v>
      </c>
      <c r="B59" s="50"/>
      <c r="C59" s="51"/>
      <c r="D59" s="34">
        <f>E59/E53</f>
        <v>2.4E-2</v>
      </c>
      <c r="E59" s="34">
        <v>1.2</v>
      </c>
      <c r="F59" s="95">
        <v>45</v>
      </c>
      <c r="G59" s="101">
        <f t="shared" si="15"/>
        <v>54</v>
      </c>
      <c r="H59" s="324" t="s">
        <v>24</v>
      </c>
      <c r="I59" s="325"/>
      <c r="J59" s="326"/>
      <c r="K59" s="150"/>
      <c r="L59" s="9">
        <f>M59/M57</f>
        <v>1.4999999999999999E-2</v>
      </c>
      <c r="M59" s="9">
        <v>1.5</v>
      </c>
      <c r="N59" s="9">
        <f>F26</f>
        <v>75</v>
      </c>
      <c r="O59" s="79">
        <f>M59*N59</f>
        <v>112.5</v>
      </c>
    </row>
    <row r="60" spans="1:16">
      <c r="A60" s="349" t="s">
        <v>46</v>
      </c>
      <c r="B60" s="277"/>
      <c r="C60" s="278"/>
      <c r="D60" s="34">
        <f>E60/E53</f>
        <v>2E-3</v>
      </c>
      <c r="E60" s="34">
        <v>0.1</v>
      </c>
      <c r="F60" s="96">
        <v>290</v>
      </c>
      <c r="G60" s="101">
        <f t="shared" si="15"/>
        <v>29</v>
      </c>
      <c r="H60" s="324"/>
      <c r="I60" s="325"/>
      <c r="J60" s="326"/>
      <c r="K60" s="150"/>
      <c r="L60" s="9"/>
      <c r="M60" s="9"/>
      <c r="N60" s="9"/>
      <c r="O60" s="94">
        <f>SUM(O58:O59)</f>
        <v>1680.6015</v>
      </c>
    </row>
    <row r="61" spans="1:16">
      <c r="A61" s="119" t="s">
        <v>19</v>
      </c>
      <c r="B61" s="49"/>
      <c r="C61" s="49"/>
      <c r="D61" s="34">
        <f>E61/E53</f>
        <v>8.0000000000000002E-3</v>
      </c>
      <c r="E61" s="34">
        <v>0.4</v>
      </c>
      <c r="F61" s="96">
        <f>F36</f>
        <v>162.18</v>
      </c>
      <c r="G61" s="101">
        <f t="shared" si="15"/>
        <v>64.872</v>
      </c>
      <c r="H61" s="329" t="s">
        <v>102</v>
      </c>
      <c r="I61" s="330"/>
      <c r="J61" s="330"/>
      <c r="K61" s="150"/>
      <c r="L61" s="9" t="s">
        <v>108</v>
      </c>
      <c r="M61" s="9">
        <v>50</v>
      </c>
      <c r="N61" s="9"/>
      <c r="O61" s="79"/>
    </row>
    <row r="62" spans="1:16">
      <c r="A62" s="276" t="s">
        <v>43</v>
      </c>
      <c r="B62" s="277"/>
      <c r="C62" s="278"/>
      <c r="D62" s="34">
        <f>E62/E53</f>
        <v>4.0000000000000001E-3</v>
      </c>
      <c r="E62" s="34">
        <v>0.2</v>
      </c>
      <c r="F62" s="95">
        <v>55</v>
      </c>
      <c r="G62" s="101">
        <f>E62*F62</f>
        <v>11</v>
      </c>
      <c r="H62" s="324" t="s">
        <v>126</v>
      </c>
      <c r="I62" s="325"/>
      <c r="J62" s="326"/>
      <c r="K62" s="150"/>
      <c r="L62" s="9">
        <f>M62/M61</f>
        <v>0.06</v>
      </c>
      <c r="M62" s="9">
        <v>3</v>
      </c>
      <c r="N62" s="9">
        <v>500</v>
      </c>
      <c r="O62" s="79">
        <f t="shared" ref="O62:O67" si="16">M62*N62</f>
        <v>1500</v>
      </c>
    </row>
    <row r="63" spans="1:16">
      <c r="A63" s="337" t="s">
        <v>158</v>
      </c>
      <c r="B63" s="338"/>
      <c r="C63" s="339"/>
      <c r="D63" s="34">
        <f>E63/E53</f>
        <v>0.02</v>
      </c>
      <c r="E63" s="34">
        <v>1</v>
      </c>
      <c r="F63" s="95">
        <v>610</v>
      </c>
      <c r="G63" s="101">
        <f>E63*F63</f>
        <v>610</v>
      </c>
      <c r="H63" s="324" t="s">
        <v>43</v>
      </c>
      <c r="I63" s="325"/>
      <c r="J63" s="326"/>
      <c r="K63" s="150"/>
      <c r="L63" s="9">
        <v>0.01</v>
      </c>
      <c r="M63" s="9">
        <v>0.3</v>
      </c>
      <c r="N63" s="9">
        <v>55</v>
      </c>
      <c r="O63" s="79">
        <f t="shared" si="16"/>
        <v>16.5</v>
      </c>
    </row>
    <row r="64" spans="1:16">
      <c r="A64" s="337"/>
      <c r="B64" s="338"/>
      <c r="C64" s="339"/>
      <c r="D64" s="34"/>
      <c r="E64" s="34"/>
      <c r="F64" s="95"/>
      <c r="G64" s="102">
        <f>SUM(G54:G63)</f>
        <v>1213.9000000000001</v>
      </c>
      <c r="H64" s="321" t="s">
        <v>44</v>
      </c>
      <c r="I64" s="322"/>
      <c r="J64" s="323"/>
      <c r="K64" s="151"/>
      <c r="L64" s="9">
        <f>M63/M61</f>
        <v>6.0000000000000001E-3</v>
      </c>
      <c r="M64" s="9">
        <v>0.3</v>
      </c>
      <c r="N64" s="18">
        <v>65</v>
      </c>
      <c r="O64" s="79">
        <f t="shared" si="16"/>
        <v>19.5</v>
      </c>
    </row>
    <row r="65" spans="1:16">
      <c r="A65" s="337" t="s">
        <v>61</v>
      </c>
      <c r="B65" s="338"/>
      <c r="C65" s="338"/>
      <c r="D65" s="34">
        <v>0.03</v>
      </c>
      <c r="E65" s="34">
        <v>1.5</v>
      </c>
      <c r="F65" s="95">
        <v>264.57</v>
      </c>
      <c r="G65" s="101">
        <f>E65*F65</f>
        <v>396.85500000000002</v>
      </c>
      <c r="H65" s="321" t="s">
        <v>117</v>
      </c>
      <c r="I65" s="322"/>
      <c r="J65" s="323"/>
      <c r="K65" s="150"/>
      <c r="L65" s="158">
        <v>0.02</v>
      </c>
      <c r="M65" s="9">
        <v>0.3</v>
      </c>
      <c r="N65" s="9">
        <v>260</v>
      </c>
      <c r="O65" s="79">
        <f t="shared" si="16"/>
        <v>78</v>
      </c>
    </row>
    <row r="66" spans="1:16">
      <c r="A66" s="284"/>
      <c r="B66" s="293"/>
      <c r="C66" s="336"/>
      <c r="D66" s="10"/>
      <c r="E66" s="10"/>
      <c r="F66" s="18"/>
      <c r="G66" s="121">
        <f>G21+G29+G37+G42+G46+G51+G64+G65</f>
        <v>6015.3636000000006</v>
      </c>
      <c r="H66" s="321" t="s">
        <v>19</v>
      </c>
      <c r="I66" s="322"/>
      <c r="J66" s="323"/>
      <c r="K66" s="150"/>
      <c r="L66" s="158">
        <v>0.02</v>
      </c>
      <c r="M66" s="9">
        <v>0.1</v>
      </c>
      <c r="N66" s="26">
        <f>F61</f>
        <v>162.18</v>
      </c>
      <c r="O66" s="79">
        <f t="shared" si="16"/>
        <v>16.218</v>
      </c>
      <c r="P66" s="29"/>
    </row>
    <row r="67" spans="1:16">
      <c r="A67" s="276" t="s">
        <v>168</v>
      </c>
      <c r="B67" s="277"/>
      <c r="C67" s="278"/>
      <c r="D67" s="1">
        <v>0.05</v>
      </c>
      <c r="E67" s="1">
        <v>40</v>
      </c>
      <c r="F67" s="1">
        <v>12</v>
      </c>
      <c r="G67" s="8">
        <f>E67*F67</f>
        <v>480</v>
      </c>
      <c r="H67" s="321" t="s">
        <v>23</v>
      </c>
      <c r="I67" s="322"/>
      <c r="J67" s="323"/>
      <c r="K67" s="150"/>
      <c r="L67" s="158">
        <v>0.02</v>
      </c>
      <c r="M67" s="9">
        <v>0</v>
      </c>
      <c r="N67" s="9">
        <v>53.95</v>
      </c>
      <c r="O67" s="79">
        <f t="shared" si="16"/>
        <v>0</v>
      </c>
    </row>
    <row r="68" spans="1:16">
      <c r="A68" s="276" t="s">
        <v>169</v>
      </c>
      <c r="B68" s="277"/>
      <c r="C68" s="278"/>
      <c r="D68" s="7">
        <v>0.1</v>
      </c>
      <c r="E68" s="1">
        <v>50</v>
      </c>
      <c r="F68" s="1">
        <v>55</v>
      </c>
      <c r="G68" s="8">
        <f>E68*F68</f>
        <v>2750</v>
      </c>
      <c r="H68" s="342" t="s">
        <v>121</v>
      </c>
      <c r="I68" s="343"/>
      <c r="J68" s="344"/>
      <c r="K68" s="150"/>
      <c r="L68" s="9"/>
      <c r="M68" s="9">
        <v>200</v>
      </c>
      <c r="N68" s="9"/>
      <c r="O68" s="94">
        <f>SUM(O62:O67)</f>
        <v>1630.2180000000001</v>
      </c>
    </row>
    <row r="69" spans="1:16">
      <c r="A69" s="274"/>
      <c r="B69" s="241"/>
      <c r="C69" s="242"/>
      <c r="D69" s="1"/>
      <c r="E69" s="1"/>
      <c r="F69" s="1"/>
      <c r="G69" s="103"/>
      <c r="H69" s="345" t="s">
        <v>125</v>
      </c>
      <c r="I69" s="346"/>
      <c r="J69" s="346"/>
      <c r="K69" s="151"/>
      <c r="L69" s="9">
        <f>M69/M68</f>
        <v>0</v>
      </c>
      <c r="M69" s="18">
        <v>0</v>
      </c>
      <c r="N69" s="18">
        <v>510</v>
      </c>
      <c r="O69" s="114">
        <f>M69*N69</f>
        <v>0</v>
      </c>
      <c r="P69" s="29"/>
    </row>
    <row r="70" spans="1:16" ht="15.75" thickBot="1">
      <c r="A70" s="314"/>
      <c r="B70" s="315"/>
      <c r="C70" s="316"/>
      <c r="D70" s="11"/>
      <c r="E70" s="11"/>
      <c r="F70" s="11"/>
      <c r="G70" s="120"/>
      <c r="H70" s="340" t="s">
        <v>24</v>
      </c>
      <c r="I70" s="341"/>
      <c r="J70" s="341"/>
      <c r="K70" s="150"/>
      <c r="L70" s="9">
        <v>2.5000000000000001E-2</v>
      </c>
      <c r="M70" s="9">
        <v>0</v>
      </c>
      <c r="N70" s="9">
        <v>75</v>
      </c>
      <c r="O70" s="79">
        <f>M70*N70</f>
        <v>0</v>
      </c>
      <c r="P70" s="44"/>
    </row>
    <row r="71" spans="1:16" ht="15.75" thickBot="1">
      <c r="A71" s="314"/>
      <c r="B71" s="315"/>
      <c r="C71" s="316"/>
      <c r="D71" s="11"/>
      <c r="E71" s="11"/>
      <c r="F71" s="11"/>
      <c r="G71" s="233">
        <f>G66+O71</f>
        <v>9326.1831000000002</v>
      </c>
      <c r="H71" s="347"/>
      <c r="I71" s="348"/>
      <c r="J71" s="348"/>
      <c r="K71" s="150"/>
      <c r="L71" s="9"/>
      <c r="M71" s="9"/>
      <c r="N71" s="9"/>
      <c r="O71" s="194">
        <f>O54+O57+O60+O68+O69+O70</f>
        <v>3310.8195000000001</v>
      </c>
    </row>
    <row r="72" spans="1:16" ht="15.75" thickBot="1">
      <c r="A72" s="314"/>
      <c r="B72" s="315"/>
      <c r="C72" s="316"/>
      <c r="D72" s="11"/>
      <c r="E72" s="11"/>
      <c r="F72" s="232" t="s">
        <v>51</v>
      </c>
      <c r="G72" s="233">
        <f>G71+G67+G68</f>
        <v>12556.1831</v>
      </c>
      <c r="H72" s="274"/>
      <c r="I72" s="241"/>
      <c r="J72" s="242"/>
      <c r="K72" s="8"/>
      <c r="L72" s="1"/>
      <c r="M72" s="1"/>
      <c r="N72" s="1"/>
      <c r="O72" s="40"/>
    </row>
    <row r="73" spans="1:16" ht="15.75" thickBot="1">
      <c r="A73" s="314"/>
      <c r="B73" s="315"/>
      <c r="C73" s="316"/>
      <c r="D73" s="11"/>
      <c r="E73" s="11"/>
      <c r="F73" s="11"/>
      <c r="G73" s="120"/>
      <c r="H73" s="333" t="s">
        <v>139</v>
      </c>
      <c r="I73" s="334"/>
      <c r="J73" s="334"/>
      <c r="K73" s="334"/>
      <c r="L73" s="334"/>
      <c r="M73" s="334"/>
      <c r="N73" s="334"/>
      <c r="O73" s="335"/>
    </row>
    <row r="76" spans="1:16">
      <c r="E76" s="24"/>
    </row>
  </sheetData>
  <mergeCells count="125">
    <mergeCell ref="A22:C22"/>
    <mergeCell ref="A23:C23"/>
    <mergeCell ref="H24:K24"/>
    <mergeCell ref="H29:J29"/>
    <mergeCell ref="H31:J31"/>
    <mergeCell ref="A28:C28"/>
    <mergeCell ref="H30:J30"/>
    <mergeCell ref="H47:K47"/>
    <mergeCell ref="H48:K48"/>
    <mergeCell ref="A37:C37"/>
    <mergeCell ref="A35:C35"/>
    <mergeCell ref="H37:J37"/>
    <mergeCell ref="H45:K45"/>
    <mergeCell ref="H46:K46"/>
    <mergeCell ref="H42:J42"/>
    <mergeCell ref="A45:C45"/>
    <mergeCell ref="A38:C38"/>
    <mergeCell ref="A44:C44"/>
    <mergeCell ref="A48:C48"/>
    <mergeCell ref="A15:C15"/>
    <mergeCell ref="A20:C20"/>
    <mergeCell ref="A31:C31"/>
    <mergeCell ref="A12:C12"/>
    <mergeCell ref="H13:K13"/>
    <mergeCell ref="H18:J18"/>
    <mergeCell ref="H19:K19"/>
    <mergeCell ref="A43:C43"/>
    <mergeCell ref="A47:C47"/>
    <mergeCell ref="H34:J34"/>
    <mergeCell ref="H32:J32"/>
    <mergeCell ref="H44:J44"/>
    <mergeCell ref="H43:J43"/>
    <mergeCell ref="A26:C26"/>
    <mergeCell ref="H33:J33"/>
    <mergeCell ref="A34:C34"/>
    <mergeCell ref="A36:C36"/>
    <mergeCell ref="A32:C32"/>
    <mergeCell ref="H36:J36"/>
    <mergeCell ref="H38:J38"/>
    <mergeCell ref="H26:J26"/>
    <mergeCell ref="A24:C24"/>
    <mergeCell ref="A33:C33"/>
    <mergeCell ref="H22:K22"/>
    <mergeCell ref="H6:O7"/>
    <mergeCell ref="H25:K25"/>
    <mergeCell ref="A30:C30"/>
    <mergeCell ref="A42:C42"/>
    <mergeCell ref="H12:J12"/>
    <mergeCell ref="H35:J35"/>
    <mergeCell ref="A19:C19"/>
    <mergeCell ref="A13:C13"/>
    <mergeCell ref="H17:K17"/>
    <mergeCell ref="A16:C16"/>
    <mergeCell ref="A17:C17"/>
    <mergeCell ref="A18:C18"/>
    <mergeCell ref="H28:J28"/>
    <mergeCell ref="A14:C14"/>
    <mergeCell ref="H20:K20"/>
    <mergeCell ref="A25:C25"/>
    <mergeCell ref="H27:J27"/>
    <mergeCell ref="H15:K15"/>
    <mergeCell ref="H14:J14"/>
    <mergeCell ref="H16:J16"/>
    <mergeCell ref="A27:C27"/>
    <mergeCell ref="H23:J23"/>
    <mergeCell ref="A21:C21"/>
    <mergeCell ref="H21:K21"/>
    <mergeCell ref="A54:C54"/>
    <mergeCell ref="H59:J59"/>
    <mergeCell ref="A60:C60"/>
    <mergeCell ref="H62:J62"/>
    <mergeCell ref="A50:C50"/>
    <mergeCell ref="A51:C51"/>
    <mergeCell ref="A53:C53"/>
    <mergeCell ref="A1:G2"/>
    <mergeCell ref="A3:G4"/>
    <mergeCell ref="A5:G5"/>
    <mergeCell ref="A10:C10"/>
    <mergeCell ref="H10:K10"/>
    <mergeCell ref="A11:C11"/>
    <mergeCell ref="H11:K11"/>
    <mergeCell ref="H1:O2"/>
    <mergeCell ref="H3:O4"/>
    <mergeCell ref="A6:G6"/>
    <mergeCell ref="A7:G7"/>
    <mergeCell ref="A8:C8"/>
    <mergeCell ref="H8:K8"/>
    <mergeCell ref="A9:C9"/>
    <mergeCell ref="H9:K9"/>
    <mergeCell ref="H5:O5"/>
    <mergeCell ref="A49:C49"/>
    <mergeCell ref="H67:J67"/>
    <mergeCell ref="A64:C64"/>
    <mergeCell ref="A67:C67"/>
    <mergeCell ref="A68:C68"/>
    <mergeCell ref="H56:J56"/>
    <mergeCell ref="A69:C69"/>
    <mergeCell ref="A70:C70"/>
    <mergeCell ref="A57:C57"/>
    <mergeCell ref="H58:J58"/>
    <mergeCell ref="A58:C58"/>
    <mergeCell ref="A71:C71"/>
    <mergeCell ref="A72:C72"/>
    <mergeCell ref="A73:C73"/>
    <mergeCell ref="H64:J64"/>
    <mergeCell ref="H63:J63"/>
    <mergeCell ref="H60:J60"/>
    <mergeCell ref="A56:C56"/>
    <mergeCell ref="H49:J49"/>
    <mergeCell ref="A55:C55"/>
    <mergeCell ref="H61:J61"/>
    <mergeCell ref="H57:J57"/>
    <mergeCell ref="H55:J55"/>
    <mergeCell ref="H73:O73"/>
    <mergeCell ref="A66:C66"/>
    <mergeCell ref="A62:C62"/>
    <mergeCell ref="A65:C65"/>
    <mergeCell ref="A63:C63"/>
    <mergeCell ref="H70:J70"/>
    <mergeCell ref="H72:J72"/>
    <mergeCell ref="H68:J68"/>
    <mergeCell ref="H69:J69"/>
    <mergeCell ref="H71:J71"/>
    <mergeCell ref="H65:J65"/>
    <mergeCell ref="H66:J66"/>
  </mergeCells>
  <pageMargins left="0.70866141732283472" right="0.70866141732283472" top="0.74803149606299213" bottom="0.74803149606299213" header="0.31496062992125984" footer="0.31496062992125984"/>
  <pageSetup paperSize="9" scale="89" orientation="landscape" r:id="rId1"/>
  <colBreaks count="1" manualBreakCount="1">
    <brk id="1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U53"/>
  <sheetViews>
    <sheetView workbookViewId="0">
      <selection activeCell="B31" sqref="A31:E31"/>
    </sheetView>
  </sheetViews>
  <sheetFormatPr defaultRowHeight="15"/>
  <cols>
    <col min="1" max="1" width="6.42578125" customWidth="1"/>
    <col min="3" max="3" width="7.140625" customWidth="1"/>
    <col min="4" max="4" width="5.42578125" customWidth="1"/>
    <col min="5" max="5" width="6.7109375" customWidth="1"/>
    <col min="13" max="13" width="10.28515625" customWidth="1"/>
    <col min="14" max="14" width="4.42578125" customWidth="1"/>
    <col min="15" max="15" width="6.85546875" customWidth="1"/>
    <col min="16" max="16" width="2.42578125" customWidth="1"/>
    <col min="17" max="17" width="11" customWidth="1"/>
    <col min="20" max="20" width="9.5703125" bestFit="1" customWidth="1"/>
  </cols>
  <sheetData>
    <row r="1" spans="1:17" ht="19.5" customHeight="1">
      <c r="A1" s="374" t="s">
        <v>109</v>
      </c>
      <c r="B1" s="375"/>
      <c r="C1" s="375"/>
      <c r="D1" s="375"/>
      <c r="E1" s="375"/>
      <c r="F1" s="375"/>
      <c r="G1" s="375"/>
      <c r="H1" s="376"/>
      <c r="I1" s="243" t="str">
        <f>Д.П.!H1</f>
        <v>Утверждаю: 02 декабря 2025г</v>
      </c>
      <c r="J1" s="244"/>
      <c r="K1" s="244"/>
      <c r="L1" s="244"/>
      <c r="M1" s="244"/>
      <c r="N1" s="244"/>
      <c r="O1" s="244"/>
      <c r="P1" s="244"/>
      <c r="Q1" s="245"/>
    </row>
    <row r="2" spans="1:17" ht="15.75" customHeight="1">
      <c r="A2" s="377"/>
      <c r="B2" s="378"/>
      <c r="C2" s="378"/>
      <c r="D2" s="378"/>
      <c r="E2" s="378"/>
      <c r="F2" s="378"/>
      <c r="G2" s="378"/>
      <c r="H2" s="379"/>
      <c r="I2" s="386"/>
      <c r="J2" s="387"/>
      <c r="K2" s="387"/>
      <c r="L2" s="387"/>
      <c r="M2" s="387"/>
      <c r="N2" s="387"/>
      <c r="O2" s="387"/>
      <c r="P2" s="387"/>
      <c r="Q2" s="388"/>
    </row>
    <row r="3" spans="1:17" ht="15" customHeight="1">
      <c r="A3" s="377"/>
      <c r="B3" s="378"/>
      <c r="C3" s="378"/>
      <c r="D3" s="378"/>
      <c r="E3" s="378"/>
      <c r="F3" s="378"/>
      <c r="G3" s="378"/>
      <c r="H3" s="379"/>
      <c r="I3" s="246" t="s">
        <v>120</v>
      </c>
      <c r="J3" s="247"/>
      <c r="K3" s="247"/>
      <c r="L3" s="247"/>
      <c r="M3" s="247"/>
      <c r="N3" s="247"/>
      <c r="O3" s="247"/>
      <c r="P3" s="247"/>
      <c r="Q3" s="248"/>
    </row>
    <row r="4" spans="1:17" ht="12.75" customHeight="1" thickBot="1">
      <c r="A4" s="380"/>
      <c r="B4" s="381"/>
      <c r="C4" s="381"/>
      <c r="D4" s="381"/>
      <c r="E4" s="381"/>
      <c r="F4" s="381"/>
      <c r="G4" s="381"/>
      <c r="H4" s="382"/>
      <c r="I4" s="383"/>
      <c r="J4" s="384"/>
      <c r="K4" s="384"/>
      <c r="L4" s="384"/>
      <c r="M4" s="384"/>
      <c r="N4" s="384"/>
      <c r="O4" s="384"/>
      <c r="P4" s="384"/>
      <c r="Q4" s="385"/>
    </row>
    <row r="5" spans="1:17" ht="15" hidden="1" customHeight="1">
      <c r="A5" s="41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</row>
    <row r="6" spans="1:17" ht="15" customHeight="1">
      <c r="A6" s="389" t="s">
        <v>130</v>
      </c>
      <c r="B6" s="390"/>
      <c r="C6" s="390"/>
      <c r="D6" s="390"/>
      <c r="E6" s="390"/>
      <c r="F6" s="390"/>
      <c r="G6" s="390"/>
      <c r="H6" s="390"/>
      <c r="I6" s="390"/>
      <c r="J6" s="390"/>
      <c r="K6" s="390"/>
      <c r="L6" s="390"/>
      <c r="M6" s="390"/>
      <c r="N6" s="390"/>
      <c r="O6" s="390"/>
      <c r="P6" s="390"/>
      <c r="Q6" s="391"/>
    </row>
    <row r="7" spans="1:17" ht="21" customHeight="1">
      <c r="A7" s="392"/>
      <c r="B7" s="393"/>
      <c r="C7" s="393"/>
      <c r="D7" s="393"/>
      <c r="E7" s="393"/>
      <c r="F7" s="393"/>
      <c r="G7" s="393"/>
      <c r="H7" s="393"/>
      <c r="I7" s="393"/>
      <c r="J7" s="393"/>
      <c r="K7" s="393"/>
      <c r="L7" s="393"/>
      <c r="M7" s="393"/>
      <c r="N7" s="393"/>
      <c r="O7" s="393"/>
      <c r="P7" s="393"/>
      <c r="Q7" s="394"/>
    </row>
    <row r="8" spans="1:17" ht="15" customHeight="1" thickBot="1">
      <c r="A8" s="21"/>
      <c r="B8" s="20"/>
      <c r="C8" s="20"/>
      <c r="D8" s="20"/>
      <c r="E8" s="395" t="str">
        <f>I1</f>
        <v>Утверждаю: 02 декабря 2025г</v>
      </c>
      <c r="F8" s="396"/>
      <c r="G8" s="396"/>
      <c r="H8" s="396"/>
      <c r="I8" s="396"/>
      <c r="J8" s="396"/>
      <c r="K8" s="397"/>
      <c r="L8" s="20"/>
      <c r="M8" s="20"/>
      <c r="N8" s="387"/>
      <c r="O8" s="387"/>
      <c r="P8" s="387"/>
      <c r="Q8" s="57"/>
    </row>
    <row r="9" spans="1:17">
      <c r="A9" s="21" t="s">
        <v>129</v>
      </c>
      <c r="B9" s="20"/>
      <c r="C9" s="20"/>
      <c r="D9" s="406"/>
      <c r="E9" s="406"/>
      <c r="F9" s="406"/>
      <c r="G9" s="20"/>
      <c r="H9" s="20"/>
      <c r="I9" s="20"/>
      <c r="J9" s="20"/>
      <c r="K9" s="20"/>
      <c r="L9" s="20"/>
      <c r="M9" s="20"/>
      <c r="N9" s="399"/>
      <c r="O9" s="399"/>
      <c r="P9" s="399"/>
      <c r="Q9" s="57"/>
    </row>
    <row r="10" spans="1:17" ht="15.75" thickBot="1">
      <c r="A10" s="22"/>
      <c r="B10" s="309" t="s">
        <v>138</v>
      </c>
      <c r="C10" s="309"/>
      <c r="D10" s="309"/>
      <c r="E10" s="309"/>
      <c r="F10" s="309"/>
      <c r="G10" s="23"/>
      <c r="H10" s="23"/>
      <c r="I10" s="23"/>
      <c r="J10" s="23"/>
      <c r="K10" s="23"/>
      <c r="L10" s="23"/>
      <c r="M10" s="23"/>
      <c r="N10" s="396"/>
      <c r="O10" s="396"/>
      <c r="P10" s="396"/>
      <c r="Q10" s="56"/>
    </row>
    <row r="11" spans="1:17" ht="15.75" thickBot="1">
      <c r="A11" s="85" t="s">
        <v>50</v>
      </c>
      <c r="B11" s="398" t="s">
        <v>54</v>
      </c>
      <c r="C11" s="398"/>
      <c r="D11" s="398"/>
      <c r="E11" s="398"/>
      <c r="F11" s="86" t="s">
        <v>53</v>
      </c>
      <c r="G11" s="87" t="s">
        <v>104</v>
      </c>
      <c r="H11" s="87" t="s">
        <v>52</v>
      </c>
      <c r="I11" s="87" t="s">
        <v>105</v>
      </c>
      <c r="J11" s="87" t="s">
        <v>128</v>
      </c>
      <c r="K11" s="88" t="s">
        <v>68</v>
      </c>
      <c r="L11" s="88"/>
      <c r="M11" s="89" t="s">
        <v>51</v>
      </c>
      <c r="N11" s="403" t="s">
        <v>37</v>
      </c>
      <c r="O11" s="404"/>
      <c r="P11" s="405"/>
      <c r="Q11" s="90" t="s">
        <v>38</v>
      </c>
    </row>
    <row r="12" spans="1:17">
      <c r="A12" s="83">
        <v>1</v>
      </c>
      <c r="B12" s="364" t="str">
        <f>Д.П.!H9</f>
        <v>картофель</v>
      </c>
      <c r="C12" s="364"/>
      <c r="D12" s="364"/>
      <c r="E12" s="364"/>
      <c r="F12" s="237"/>
      <c r="G12" s="17">
        <f>Д.П.!M9</f>
        <v>14.2</v>
      </c>
      <c r="H12" s="17">
        <v>3.15</v>
      </c>
      <c r="I12" s="17">
        <v>1</v>
      </c>
      <c r="J12" s="17">
        <v>0.5</v>
      </c>
      <c r="K12" s="17"/>
      <c r="L12" s="39"/>
      <c r="M12" s="135">
        <f>SUM(F12:L12)</f>
        <v>18.849999999999998</v>
      </c>
      <c r="N12" s="400">
        <f>Д.П.!N9</f>
        <v>30</v>
      </c>
      <c r="O12" s="401"/>
      <c r="P12" s="402"/>
      <c r="Q12" s="84">
        <f>M12*N12</f>
        <v>565.49999999999989</v>
      </c>
    </row>
    <row r="13" spans="1:17">
      <c r="A13" s="15">
        <f>A12+1</f>
        <v>2</v>
      </c>
      <c r="B13" s="364" t="str">
        <f>Д.П.!H10</f>
        <v>капуста свежая</v>
      </c>
      <c r="C13" s="364"/>
      <c r="D13" s="364"/>
      <c r="E13" s="364"/>
      <c r="F13" s="236"/>
      <c r="G13" s="17">
        <f>Д.П.!M10</f>
        <v>3.2</v>
      </c>
      <c r="H13" s="9">
        <v>2.1</v>
      </c>
      <c r="I13" s="9">
        <v>0.65</v>
      </c>
      <c r="J13" s="9">
        <v>0.3</v>
      </c>
      <c r="K13" s="9"/>
      <c r="L13" s="79"/>
      <c r="M13" s="135">
        <f t="shared" ref="M13:M48" si="0">SUM(F13:L13)</f>
        <v>6.2500000000000009</v>
      </c>
      <c r="N13" s="400">
        <f>Д.П.!N10</f>
        <v>45</v>
      </c>
      <c r="O13" s="401"/>
      <c r="P13" s="402"/>
      <c r="Q13" s="84">
        <f t="shared" ref="Q13:Q48" si="1">M13*N13</f>
        <v>281.25000000000006</v>
      </c>
    </row>
    <row r="14" spans="1:17">
      <c r="A14" s="15">
        <f t="shared" ref="A14:A48" si="2">A13+1</f>
        <v>3</v>
      </c>
      <c r="B14" s="364" t="s">
        <v>170</v>
      </c>
      <c r="C14" s="364"/>
      <c r="D14" s="364"/>
      <c r="E14" s="364"/>
      <c r="F14" s="236"/>
      <c r="G14" s="17">
        <f>Д.П.!M11</f>
        <v>0</v>
      </c>
      <c r="H14" s="9"/>
      <c r="I14" s="9">
        <v>0.01</v>
      </c>
      <c r="J14" s="9"/>
      <c r="K14" s="9"/>
      <c r="L14" s="79"/>
      <c r="M14" s="135">
        <f t="shared" si="0"/>
        <v>0.01</v>
      </c>
      <c r="N14" s="400">
        <v>1300</v>
      </c>
      <c r="O14" s="401"/>
      <c r="P14" s="402"/>
      <c r="Q14" s="84">
        <f t="shared" si="1"/>
        <v>13</v>
      </c>
    </row>
    <row r="15" spans="1:17">
      <c r="A15" s="15">
        <f t="shared" si="2"/>
        <v>4</v>
      </c>
      <c r="B15" s="364" t="str">
        <f>Д.П.!H12</f>
        <v>лук репчатый</v>
      </c>
      <c r="C15" s="364"/>
      <c r="D15" s="364"/>
      <c r="E15" s="364"/>
      <c r="F15" s="236">
        <v>1.25</v>
      </c>
      <c r="G15" s="17">
        <f>Д.П.!M12</f>
        <v>1.1599999999999999</v>
      </c>
      <c r="H15" s="9">
        <v>3.91</v>
      </c>
      <c r="I15" s="9">
        <v>0.54</v>
      </c>
      <c r="J15" s="9">
        <v>0.35</v>
      </c>
      <c r="K15" s="9"/>
      <c r="L15" s="79"/>
      <c r="M15" s="135">
        <f t="shared" si="0"/>
        <v>7.21</v>
      </c>
      <c r="N15" s="400">
        <f>Д.П.!N12</f>
        <v>55</v>
      </c>
      <c r="O15" s="401"/>
      <c r="P15" s="402"/>
      <c r="Q15" s="84">
        <f t="shared" si="1"/>
        <v>396.55</v>
      </c>
    </row>
    <row r="16" spans="1:17">
      <c r="A16" s="15">
        <f t="shared" si="2"/>
        <v>5</v>
      </c>
      <c r="B16" s="364" t="str">
        <f>Д.П.!H13</f>
        <v>томат паста</v>
      </c>
      <c r="C16" s="364"/>
      <c r="D16" s="364"/>
      <c r="E16" s="364"/>
      <c r="F16" s="236">
        <v>0.5</v>
      </c>
      <c r="G16" s="17">
        <f>Д.П.!M13</f>
        <v>0.8</v>
      </c>
      <c r="H16" s="9">
        <v>0.5</v>
      </c>
      <c r="I16" s="9">
        <v>0.1</v>
      </c>
      <c r="J16" s="9">
        <v>0.1</v>
      </c>
      <c r="K16" s="9"/>
      <c r="L16" s="79"/>
      <c r="M16" s="135">
        <f t="shared" si="0"/>
        <v>2</v>
      </c>
      <c r="N16" s="400">
        <f>Д.П.!N13</f>
        <v>260</v>
      </c>
      <c r="O16" s="401"/>
      <c r="P16" s="402"/>
      <c r="Q16" s="84">
        <f t="shared" si="1"/>
        <v>520</v>
      </c>
    </row>
    <row r="17" spans="1:20">
      <c r="A17" s="15">
        <f t="shared" si="2"/>
        <v>6</v>
      </c>
      <c r="B17" s="364" t="str">
        <f>Д.П.!H14</f>
        <v>морковь</v>
      </c>
      <c r="C17" s="364"/>
      <c r="D17" s="364"/>
      <c r="E17" s="364"/>
      <c r="F17" s="236"/>
      <c r="G17" s="17">
        <f>Д.П.!M14</f>
        <v>2.1599999999999997</v>
      </c>
      <c r="H17" s="9">
        <v>5.4</v>
      </c>
      <c r="I17" s="9">
        <v>0.78</v>
      </c>
      <c r="J17" s="9">
        <v>0.65</v>
      </c>
      <c r="K17" s="9"/>
      <c r="L17" s="79"/>
      <c r="M17" s="135">
        <f t="shared" si="0"/>
        <v>8.99</v>
      </c>
      <c r="N17" s="400">
        <f>Д.П.!N14</f>
        <v>65</v>
      </c>
      <c r="O17" s="401"/>
      <c r="P17" s="402"/>
      <c r="Q17" s="84">
        <f t="shared" si="1"/>
        <v>584.35</v>
      </c>
    </row>
    <row r="18" spans="1:20">
      <c r="A18" s="15">
        <f t="shared" si="2"/>
        <v>7</v>
      </c>
      <c r="B18" s="364" t="str">
        <f>Д.П.!H15</f>
        <v>масло растительное</v>
      </c>
      <c r="C18" s="364"/>
      <c r="D18" s="364"/>
      <c r="E18" s="364"/>
      <c r="F18" s="236">
        <v>3.5249999999999999</v>
      </c>
      <c r="G18" s="17">
        <f>Д.П.!M15</f>
        <v>2.12</v>
      </c>
      <c r="H18" s="9">
        <v>0.77</v>
      </c>
      <c r="I18" s="9">
        <v>0.21</v>
      </c>
      <c r="J18" s="9">
        <v>0.19</v>
      </c>
      <c r="K18" s="9"/>
      <c r="L18" s="79"/>
      <c r="M18" s="135">
        <f t="shared" si="0"/>
        <v>6.8149999999999995</v>
      </c>
      <c r="N18" s="400">
        <f>Д.П.!N15</f>
        <v>162.18</v>
      </c>
      <c r="O18" s="401"/>
      <c r="P18" s="402"/>
      <c r="Q18" s="84">
        <f t="shared" si="1"/>
        <v>1105.2566999999999</v>
      </c>
      <c r="R18" s="20"/>
      <c r="S18" s="20"/>
      <c r="T18" s="20"/>
    </row>
    <row r="19" spans="1:20">
      <c r="A19" s="15">
        <f t="shared" si="2"/>
        <v>8</v>
      </c>
      <c r="B19" s="364" t="str">
        <f>Д.П.!H16</f>
        <v>мясо говядина</v>
      </c>
      <c r="C19" s="364"/>
      <c r="D19" s="364"/>
      <c r="E19" s="364"/>
      <c r="F19" s="236">
        <v>19.8</v>
      </c>
      <c r="G19" s="17">
        <f>Д.П.!M16</f>
        <v>6.51</v>
      </c>
      <c r="H19" s="9">
        <v>2.31</v>
      </c>
      <c r="I19" s="9">
        <v>1.27</v>
      </c>
      <c r="J19" s="9">
        <v>0.88500000000000001</v>
      </c>
      <c r="K19" s="9"/>
      <c r="L19" s="79"/>
      <c r="M19" s="135">
        <f t="shared" si="0"/>
        <v>30.775000000000002</v>
      </c>
      <c r="N19" s="400">
        <f>Д.П.!N16</f>
        <v>500</v>
      </c>
      <c r="O19" s="401"/>
      <c r="P19" s="402"/>
      <c r="Q19" s="84">
        <f t="shared" si="1"/>
        <v>15387.500000000002</v>
      </c>
      <c r="R19" s="20"/>
      <c r="S19" s="20"/>
      <c r="T19" s="20"/>
    </row>
    <row r="20" spans="1:20" ht="15.75" customHeight="1">
      <c r="A20" s="15">
        <f>A19+1</f>
        <v>9</v>
      </c>
      <c r="B20" s="364" t="str">
        <f>Д.П.!H17</f>
        <v>майонез</v>
      </c>
      <c r="C20" s="364"/>
      <c r="D20" s="364"/>
      <c r="E20" s="364"/>
      <c r="F20" s="236"/>
      <c r="G20" s="17">
        <f>Д.П.!M17</f>
        <v>2.2999999999999998</v>
      </c>
      <c r="H20" s="9"/>
      <c r="I20" s="9"/>
      <c r="J20" s="9"/>
      <c r="K20" s="9"/>
      <c r="L20" s="79"/>
      <c r="M20" s="135">
        <f t="shared" si="0"/>
        <v>2.2999999999999998</v>
      </c>
      <c r="N20" s="400">
        <f>Д.П.!N17</f>
        <v>264.57</v>
      </c>
      <c r="O20" s="401"/>
      <c r="P20" s="402"/>
      <c r="Q20" s="84">
        <f t="shared" si="1"/>
        <v>608.51099999999997</v>
      </c>
      <c r="R20" s="20"/>
      <c r="S20" s="20"/>
      <c r="T20" s="20"/>
    </row>
    <row r="21" spans="1:20" ht="14.25" customHeight="1">
      <c r="A21" s="15">
        <f t="shared" si="2"/>
        <v>10</v>
      </c>
      <c r="B21" s="364" t="str">
        <f>Д.П.!H18</f>
        <v>соль</v>
      </c>
      <c r="C21" s="364"/>
      <c r="D21" s="364"/>
      <c r="E21" s="364"/>
      <c r="F21" s="236"/>
      <c r="G21" s="17">
        <f>Д.П.!M18</f>
        <v>1</v>
      </c>
      <c r="H21" s="9"/>
      <c r="I21" s="9"/>
      <c r="J21" s="9"/>
      <c r="K21" s="9"/>
      <c r="L21" s="79"/>
      <c r="M21" s="135">
        <f t="shared" si="0"/>
        <v>1</v>
      </c>
      <c r="N21" s="368">
        <f>Д.П.!N18</f>
        <v>20</v>
      </c>
      <c r="O21" s="369"/>
      <c r="P21" s="370"/>
      <c r="Q21" s="84">
        <f>M21*N21</f>
        <v>20</v>
      </c>
      <c r="R21" s="32"/>
      <c r="S21" s="20"/>
      <c r="T21" s="20"/>
    </row>
    <row r="22" spans="1:20">
      <c r="A22" s="15">
        <f t="shared" si="2"/>
        <v>11</v>
      </c>
      <c r="B22" s="364" t="str">
        <f>Д.П.!H19</f>
        <v>сметана</v>
      </c>
      <c r="C22" s="364"/>
      <c r="D22" s="364"/>
      <c r="E22" s="364"/>
      <c r="F22" s="236"/>
      <c r="G22" s="17">
        <f>Д.П.!M19</f>
        <v>0</v>
      </c>
      <c r="H22" s="9"/>
      <c r="I22" s="9"/>
      <c r="J22" s="9"/>
      <c r="K22" s="9"/>
      <c r="L22" s="79"/>
      <c r="M22" s="135">
        <f t="shared" si="0"/>
        <v>0</v>
      </c>
      <c r="N22" s="368">
        <f>Д.П.!N19</f>
        <v>242.8</v>
      </c>
      <c r="O22" s="369"/>
      <c r="P22" s="370"/>
      <c r="Q22" s="84">
        <f>M22*N22</f>
        <v>0</v>
      </c>
      <c r="R22" s="32"/>
      <c r="S22" s="20"/>
      <c r="T22" s="20"/>
    </row>
    <row r="23" spans="1:20">
      <c r="A23" s="15">
        <f t="shared" si="2"/>
        <v>12</v>
      </c>
      <c r="B23" s="364" t="str">
        <f>Д.П.!H20</f>
        <v>зелень</v>
      </c>
      <c r="C23" s="364"/>
      <c r="D23" s="364"/>
      <c r="E23" s="364"/>
      <c r="F23" s="236"/>
      <c r="G23" s="17">
        <f>Д.П.!M20</f>
        <v>0.1</v>
      </c>
      <c r="H23" s="9"/>
      <c r="I23" s="9"/>
      <c r="J23" s="9"/>
      <c r="K23" s="9"/>
      <c r="L23" s="79"/>
      <c r="M23" s="135">
        <f t="shared" si="0"/>
        <v>0.1</v>
      </c>
      <c r="N23" s="368">
        <f>Д.П.!N20</f>
        <v>290</v>
      </c>
      <c r="O23" s="369"/>
      <c r="P23" s="370"/>
      <c r="Q23" s="84">
        <f t="shared" si="1"/>
        <v>29</v>
      </c>
      <c r="R23" s="32"/>
      <c r="S23" s="20"/>
      <c r="T23" s="20"/>
    </row>
    <row r="24" spans="1:20">
      <c r="A24" s="15">
        <f t="shared" si="2"/>
        <v>13</v>
      </c>
      <c r="B24" s="364" t="str">
        <f>Д.П.!H21</f>
        <v>мука</v>
      </c>
      <c r="C24" s="364"/>
      <c r="D24" s="364"/>
      <c r="E24" s="364"/>
      <c r="F24" s="236">
        <v>0.11</v>
      </c>
      <c r="G24" s="17">
        <f>Д.П.!M21</f>
        <v>2.3200000000000003</v>
      </c>
      <c r="H24" s="9">
        <v>0.12</v>
      </c>
      <c r="I24" s="9">
        <v>0.05</v>
      </c>
      <c r="J24" s="9">
        <v>0.05</v>
      </c>
      <c r="K24" s="9"/>
      <c r="L24" s="79"/>
      <c r="M24" s="135">
        <f t="shared" si="0"/>
        <v>2.65</v>
      </c>
      <c r="N24" s="368">
        <f>Д.П.!N21</f>
        <v>39</v>
      </c>
      <c r="O24" s="369"/>
      <c r="P24" s="370"/>
      <c r="Q24" s="84">
        <f t="shared" si="1"/>
        <v>103.35</v>
      </c>
      <c r="R24" s="32"/>
      <c r="S24" s="20"/>
      <c r="T24" s="20"/>
    </row>
    <row r="25" spans="1:20">
      <c r="A25" s="15">
        <f t="shared" si="2"/>
        <v>14</v>
      </c>
      <c r="B25" s="364" t="str">
        <f>Д.П.!H22</f>
        <v>яйцо столовое</v>
      </c>
      <c r="C25" s="364"/>
      <c r="D25" s="364"/>
      <c r="E25" s="364"/>
      <c r="F25" s="236">
        <v>20</v>
      </c>
      <c r="G25" s="17">
        <f>Д.П.!M22</f>
        <v>7</v>
      </c>
      <c r="H25" s="9"/>
      <c r="I25" s="9"/>
      <c r="J25" s="9"/>
      <c r="K25" s="9"/>
      <c r="L25" s="79"/>
      <c r="M25" s="135">
        <f t="shared" si="0"/>
        <v>27</v>
      </c>
      <c r="N25" s="368">
        <f>Д.П.!N22</f>
        <v>7</v>
      </c>
      <c r="O25" s="369"/>
      <c r="P25" s="370"/>
      <c r="Q25" s="84">
        <f t="shared" si="1"/>
        <v>189</v>
      </c>
      <c r="R25" s="32"/>
      <c r="S25" s="20"/>
      <c r="T25" s="20"/>
    </row>
    <row r="26" spans="1:20">
      <c r="A26" s="15">
        <f t="shared" si="2"/>
        <v>15</v>
      </c>
      <c r="B26" s="364" t="str">
        <f>Д.П.!H23</f>
        <v>дрожжи</v>
      </c>
      <c r="C26" s="364"/>
      <c r="D26" s="364"/>
      <c r="E26" s="364"/>
      <c r="F26" s="236"/>
      <c r="G26" s="17">
        <f>Д.П.!M23</f>
        <v>0.05</v>
      </c>
      <c r="H26" s="9"/>
      <c r="I26" s="9"/>
      <c r="J26" s="9"/>
      <c r="K26" s="9"/>
      <c r="L26" s="79"/>
      <c r="M26" s="135">
        <f t="shared" si="0"/>
        <v>0.05</v>
      </c>
      <c r="N26" s="368">
        <f>Д.П.!N23</f>
        <v>158</v>
      </c>
      <c r="O26" s="369"/>
      <c r="P26" s="370"/>
      <c r="Q26" s="84">
        <f t="shared" si="1"/>
        <v>7.9</v>
      </c>
      <c r="R26" s="32"/>
      <c r="S26" s="20"/>
      <c r="T26" s="20"/>
    </row>
    <row r="27" spans="1:20">
      <c r="A27" s="15">
        <f t="shared" si="2"/>
        <v>16</v>
      </c>
      <c r="B27" s="364" t="str">
        <f>Д.П.!H24</f>
        <v>сахар</v>
      </c>
      <c r="C27" s="364"/>
      <c r="D27" s="364"/>
      <c r="E27" s="364"/>
      <c r="F27" s="236">
        <v>4.4000000000000004</v>
      </c>
      <c r="G27" s="17">
        <f>Д.П.!M24</f>
        <v>1.6</v>
      </c>
      <c r="H27" s="9">
        <v>0.7</v>
      </c>
      <c r="I27" s="9">
        <v>0.35</v>
      </c>
      <c r="J27" s="9">
        <v>0.2</v>
      </c>
      <c r="K27" s="9"/>
      <c r="L27" s="79"/>
      <c r="M27" s="135">
        <f t="shared" si="0"/>
        <v>7.25</v>
      </c>
      <c r="N27" s="368">
        <f>Д.П.!N24</f>
        <v>75</v>
      </c>
      <c r="O27" s="369"/>
      <c r="P27" s="370"/>
      <c r="Q27" s="84">
        <f t="shared" si="1"/>
        <v>543.75</v>
      </c>
      <c r="R27" s="32"/>
      <c r="S27" s="20"/>
      <c r="T27" s="20"/>
    </row>
    <row r="28" spans="1:20">
      <c r="A28" s="15">
        <f t="shared" si="2"/>
        <v>17</v>
      </c>
      <c r="B28" s="364" t="str">
        <f>Д.П.!H25</f>
        <v>молоко сгущёное</v>
      </c>
      <c r="C28" s="364"/>
      <c r="D28" s="364"/>
      <c r="E28" s="364"/>
      <c r="F28" s="236"/>
      <c r="G28" s="17">
        <f>Д.П.!M25</f>
        <v>1</v>
      </c>
      <c r="H28" s="9"/>
      <c r="I28" s="9"/>
      <c r="J28" s="9"/>
      <c r="K28" s="9"/>
      <c r="L28" s="79"/>
      <c r="M28" s="135">
        <f t="shared" si="0"/>
        <v>1</v>
      </c>
      <c r="N28" s="368">
        <f>Д.П.!N25</f>
        <v>348.65</v>
      </c>
      <c r="O28" s="369"/>
      <c r="P28" s="370"/>
      <c r="Q28" s="84">
        <f t="shared" si="1"/>
        <v>348.65</v>
      </c>
      <c r="R28" s="32"/>
      <c r="S28" s="20"/>
      <c r="T28" s="20"/>
    </row>
    <row r="29" spans="1:20">
      <c r="A29" s="15">
        <f t="shared" si="2"/>
        <v>18</v>
      </c>
      <c r="B29" s="364" t="s">
        <v>154</v>
      </c>
      <c r="C29" s="364"/>
      <c r="D29" s="364"/>
      <c r="E29" s="364"/>
      <c r="F29" s="236">
        <v>10.5</v>
      </c>
      <c r="G29" s="17">
        <f>Д.П.!M26</f>
        <v>0</v>
      </c>
      <c r="H29" s="9"/>
      <c r="I29" s="9"/>
      <c r="J29" s="9"/>
      <c r="K29" s="9"/>
      <c r="L29" s="79"/>
      <c r="M29" s="135">
        <f t="shared" si="0"/>
        <v>10.5</v>
      </c>
      <c r="N29" s="368">
        <v>185</v>
      </c>
      <c r="O29" s="369"/>
      <c r="P29" s="370"/>
      <c r="Q29" s="84">
        <f t="shared" si="1"/>
        <v>1942.5</v>
      </c>
      <c r="R29" s="32"/>
      <c r="S29" s="20"/>
      <c r="T29" s="20"/>
    </row>
    <row r="30" spans="1:20">
      <c r="A30" s="15">
        <f t="shared" si="2"/>
        <v>19</v>
      </c>
      <c r="B30" s="364" t="str">
        <f>Д.П.!H27</f>
        <v>молоко сухое</v>
      </c>
      <c r="C30" s="364"/>
      <c r="D30" s="364"/>
      <c r="E30" s="364"/>
      <c r="F30" s="236">
        <v>0.8</v>
      </c>
      <c r="G30" s="17">
        <f>Д.П.!M27</f>
        <v>1.05</v>
      </c>
      <c r="H30" s="9"/>
      <c r="I30" s="9"/>
      <c r="J30" s="9"/>
      <c r="K30" s="9"/>
      <c r="L30" s="79"/>
      <c r="M30" s="135">
        <f t="shared" si="0"/>
        <v>1.85</v>
      </c>
      <c r="N30" s="368">
        <f>Д.П.!N27</f>
        <v>507.42</v>
      </c>
      <c r="O30" s="369"/>
      <c r="P30" s="370"/>
      <c r="Q30" s="84">
        <f t="shared" si="1"/>
        <v>938.72700000000009</v>
      </c>
      <c r="R30" s="32"/>
      <c r="S30" s="20"/>
      <c r="T30" s="20"/>
    </row>
    <row r="31" spans="1:20">
      <c r="A31" s="15">
        <f t="shared" si="2"/>
        <v>20</v>
      </c>
      <c r="B31" s="364" t="str">
        <f>Д.П.!H28</f>
        <v>масло сливочное</v>
      </c>
      <c r="C31" s="364"/>
      <c r="D31" s="364"/>
      <c r="E31" s="364"/>
      <c r="F31" s="236">
        <v>1.4750000000000001</v>
      </c>
      <c r="G31" s="17">
        <f>Д.П.!M28</f>
        <v>0.4</v>
      </c>
      <c r="H31" s="9">
        <v>0.15</v>
      </c>
      <c r="I31" s="9">
        <v>0.05</v>
      </c>
      <c r="J31" s="9">
        <v>0.05</v>
      </c>
      <c r="K31" s="9"/>
      <c r="L31" s="79"/>
      <c r="M31" s="135">
        <f t="shared" si="0"/>
        <v>2.1249999999999996</v>
      </c>
      <c r="N31" s="368">
        <f>Д.П.!N28</f>
        <v>975.5</v>
      </c>
      <c r="O31" s="369"/>
      <c r="P31" s="370"/>
      <c r="Q31" s="84">
        <f t="shared" si="1"/>
        <v>2072.9374999999995</v>
      </c>
      <c r="R31" s="32"/>
      <c r="S31" s="20"/>
      <c r="T31" s="20"/>
    </row>
    <row r="32" spans="1:20">
      <c r="A32" s="15">
        <f t="shared" si="2"/>
        <v>21</v>
      </c>
      <c r="B32" s="364" t="str">
        <f>Д.П.!H29</f>
        <v>макароны .</v>
      </c>
      <c r="C32" s="364"/>
      <c r="D32" s="364"/>
      <c r="E32" s="364"/>
      <c r="F32" s="236">
        <v>13</v>
      </c>
      <c r="G32" s="17">
        <f>Д.П.!M29</f>
        <v>1</v>
      </c>
      <c r="H32" s="9"/>
      <c r="I32" s="9"/>
      <c r="J32" s="9"/>
      <c r="K32" s="9"/>
      <c r="L32" s="79"/>
      <c r="M32" s="135">
        <f t="shared" si="0"/>
        <v>14</v>
      </c>
      <c r="N32" s="368">
        <f>Д.П.!N29</f>
        <v>59</v>
      </c>
      <c r="O32" s="369"/>
      <c r="P32" s="370"/>
      <c r="Q32" s="84">
        <f t="shared" si="1"/>
        <v>826</v>
      </c>
      <c r="R32" s="32"/>
      <c r="S32" s="20"/>
      <c r="T32" s="20"/>
    </row>
    <row r="33" spans="1:20">
      <c r="A33" s="15">
        <f t="shared" si="2"/>
        <v>22</v>
      </c>
      <c r="B33" s="364" t="s">
        <v>156</v>
      </c>
      <c r="C33" s="364"/>
      <c r="D33" s="364"/>
      <c r="E33" s="364"/>
      <c r="F33" s="236">
        <v>20.5</v>
      </c>
      <c r="G33" s="17">
        <f>Д.П.!M30</f>
        <v>0</v>
      </c>
      <c r="H33" s="9"/>
      <c r="I33" s="9"/>
      <c r="J33" s="9"/>
      <c r="K33" s="9"/>
      <c r="L33" s="79"/>
      <c r="M33" s="135">
        <f t="shared" si="0"/>
        <v>20.5</v>
      </c>
      <c r="N33" s="368">
        <v>180</v>
      </c>
      <c r="O33" s="369"/>
      <c r="P33" s="370"/>
      <c r="Q33" s="84">
        <f t="shared" si="1"/>
        <v>3690</v>
      </c>
      <c r="R33" s="32"/>
      <c r="S33" s="20"/>
      <c r="T33" s="20"/>
    </row>
    <row r="34" spans="1:20">
      <c r="A34" s="15">
        <f t="shared" si="2"/>
        <v>23</v>
      </c>
      <c r="B34" s="364" t="str">
        <f>Д.П.!H31</f>
        <v>огурец солёный</v>
      </c>
      <c r="C34" s="364"/>
      <c r="D34" s="364"/>
      <c r="E34" s="364"/>
      <c r="F34" s="236"/>
      <c r="G34" s="17">
        <f>Д.П.!M31</f>
        <v>0.5</v>
      </c>
      <c r="H34" s="9"/>
      <c r="I34" s="9"/>
      <c r="J34" s="9"/>
      <c r="K34" s="9"/>
      <c r="L34" s="79"/>
      <c r="M34" s="135">
        <f t="shared" si="0"/>
        <v>0.5</v>
      </c>
      <c r="N34" s="368">
        <f>Д.П.!N31</f>
        <v>400</v>
      </c>
      <c r="O34" s="369"/>
      <c r="P34" s="370"/>
      <c r="Q34" s="84">
        <f t="shared" si="1"/>
        <v>200</v>
      </c>
      <c r="R34" s="32"/>
      <c r="S34" s="20"/>
      <c r="T34" s="20"/>
    </row>
    <row r="35" spans="1:20">
      <c r="A35" s="15">
        <f t="shared" si="2"/>
        <v>24</v>
      </c>
      <c r="B35" s="364" t="str">
        <f>Д.П.!H32</f>
        <v>Зелёный горошек</v>
      </c>
      <c r="C35" s="364"/>
      <c r="D35" s="364"/>
      <c r="E35" s="364"/>
      <c r="F35" s="236"/>
      <c r="G35" s="17">
        <f>Д.П.!M32</f>
        <v>0.6</v>
      </c>
      <c r="H35" s="9"/>
      <c r="I35" s="9"/>
      <c r="J35" s="9"/>
      <c r="K35" s="9"/>
      <c r="L35" s="79"/>
      <c r="M35" s="135">
        <f t="shared" si="0"/>
        <v>0.6</v>
      </c>
      <c r="N35" s="368">
        <f>Д.П.!N32</f>
        <v>185.88</v>
      </c>
      <c r="O35" s="369"/>
      <c r="P35" s="370"/>
      <c r="Q35" s="84">
        <f t="shared" si="1"/>
        <v>111.52799999999999</v>
      </c>
      <c r="R35" s="32"/>
      <c r="S35" s="20"/>
      <c r="T35" s="20"/>
    </row>
    <row r="36" spans="1:20">
      <c r="A36" s="15">
        <f t="shared" si="2"/>
        <v>25</v>
      </c>
      <c r="B36" s="364" t="str">
        <f>Д.П.!H33</f>
        <v>рыба</v>
      </c>
      <c r="C36" s="364"/>
      <c r="D36" s="364"/>
      <c r="E36" s="364"/>
      <c r="F36" s="236"/>
      <c r="G36" s="17">
        <f>Д.П.!M33</f>
        <v>1</v>
      </c>
      <c r="H36" s="9"/>
      <c r="I36" s="9"/>
      <c r="J36" s="9"/>
      <c r="K36" s="9"/>
      <c r="L36" s="79"/>
      <c r="M36" s="135">
        <f t="shared" si="0"/>
        <v>1</v>
      </c>
      <c r="N36" s="368">
        <f>Д.П.!N33</f>
        <v>610</v>
      </c>
      <c r="O36" s="369"/>
      <c r="P36" s="370"/>
      <c r="Q36" s="84">
        <f t="shared" si="1"/>
        <v>610</v>
      </c>
      <c r="R36" s="32"/>
      <c r="S36" s="20"/>
      <c r="T36" s="20"/>
    </row>
    <row r="37" spans="1:20">
      <c r="A37" s="15">
        <f t="shared" si="2"/>
        <v>26</v>
      </c>
      <c r="B37" s="364" t="s">
        <v>152</v>
      </c>
      <c r="C37" s="364"/>
      <c r="D37" s="364"/>
      <c r="E37" s="364"/>
      <c r="F37" s="236">
        <v>3.3</v>
      </c>
      <c r="G37" s="17">
        <f>Д.П.!M34</f>
        <v>0</v>
      </c>
      <c r="H37" s="9"/>
      <c r="I37" s="9"/>
      <c r="J37" s="9"/>
      <c r="K37" s="9"/>
      <c r="L37" s="79"/>
      <c r="M37" s="135">
        <f t="shared" si="0"/>
        <v>3.3</v>
      </c>
      <c r="N37" s="368">
        <v>290</v>
      </c>
      <c r="O37" s="369"/>
      <c r="P37" s="370"/>
      <c r="Q37" s="84">
        <f t="shared" si="1"/>
        <v>957</v>
      </c>
      <c r="R37" s="32"/>
      <c r="S37" s="20"/>
      <c r="T37" s="20"/>
    </row>
    <row r="38" spans="1:20">
      <c r="A38" s="15">
        <f t="shared" si="2"/>
        <v>27</v>
      </c>
      <c r="B38" s="364" t="s">
        <v>160</v>
      </c>
      <c r="C38" s="364"/>
      <c r="D38" s="364"/>
      <c r="E38" s="364"/>
      <c r="F38" s="236">
        <v>7</v>
      </c>
      <c r="G38" s="17">
        <f>Д.П.!M35</f>
        <v>0</v>
      </c>
      <c r="H38" s="9"/>
      <c r="I38" s="9"/>
      <c r="J38" s="9"/>
      <c r="K38" s="9"/>
      <c r="L38" s="79"/>
      <c r="M38" s="135">
        <f t="shared" si="0"/>
        <v>7</v>
      </c>
      <c r="N38" s="368">
        <v>345.32</v>
      </c>
      <c r="O38" s="369"/>
      <c r="P38" s="370"/>
      <c r="Q38" s="84">
        <f t="shared" si="1"/>
        <v>2417.2399999999998</v>
      </c>
      <c r="R38" s="32"/>
      <c r="S38" s="20"/>
      <c r="T38" s="20"/>
    </row>
    <row r="39" spans="1:20">
      <c r="A39" s="15">
        <f t="shared" si="2"/>
        <v>28</v>
      </c>
      <c r="B39" s="364" t="str">
        <f>Д.П.!H36</f>
        <v>хлеб</v>
      </c>
      <c r="C39" s="364"/>
      <c r="D39" s="364"/>
      <c r="E39" s="364"/>
      <c r="F39" s="236">
        <v>8.4</v>
      </c>
      <c r="G39" s="17">
        <f>Д.П.!M36</f>
        <v>0</v>
      </c>
      <c r="H39" s="9"/>
      <c r="I39" s="9"/>
      <c r="J39" s="9"/>
      <c r="K39" s="9"/>
      <c r="L39" s="79"/>
      <c r="M39" s="135">
        <f t="shared" si="0"/>
        <v>8.4</v>
      </c>
      <c r="N39" s="368">
        <v>62.86</v>
      </c>
      <c r="O39" s="369"/>
      <c r="P39" s="370"/>
      <c r="Q39" s="84">
        <f t="shared" si="1"/>
        <v>528.024</v>
      </c>
      <c r="R39" s="32"/>
      <c r="S39" s="20"/>
      <c r="T39" s="20"/>
    </row>
    <row r="40" spans="1:20">
      <c r="A40" s="15">
        <f t="shared" si="2"/>
        <v>29</v>
      </c>
      <c r="B40" s="364" t="str">
        <f>Д.П.!H37</f>
        <v>цикорий</v>
      </c>
      <c r="C40" s="364"/>
      <c r="D40" s="364"/>
      <c r="E40" s="364"/>
      <c r="F40" s="236"/>
      <c r="G40" s="17">
        <f>Д.П.!M37</f>
        <v>0.45</v>
      </c>
      <c r="H40" s="9"/>
      <c r="I40" s="9"/>
      <c r="J40" s="9"/>
      <c r="K40" s="9"/>
      <c r="L40" s="79"/>
      <c r="M40" s="135">
        <f t="shared" si="0"/>
        <v>0.45</v>
      </c>
      <c r="N40" s="368">
        <f>Д.П.!N37</f>
        <v>3484.67</v>
      </c>
      <c r="O40" s="369"/>
      <c r="P40" s="370"/>
      <c r="Q40" s="84">
        <f t="shared" si="1"/>
        <v>1568.1015</v>
      </c>
      <c r="R40" s="32"/>
      <c r="S40" s="20"/>
      <c r="T40" s="20"/>
    </row>
    <row r="41" spans="1:20">
      <c r="A41" s="15">
        <f t="shared" si="2"/>
        <v>30</v>
      </c>
      <c r="B41" s="364" t="s">
        <v>48</v>
      </c>
      <c r="C41" s="364"/>
      <c r="D41" s="364"/>
      <c r="E41" s="364"/>
      <c r="F41" s="236">
        <v>6</v>
      </c>
      <c r="G41" s="17">
        <f>Д.П.!M38</f>
        <v>0</v>
      </c>
      <c r="H41" s="9"/>
      <c r="I41" s="9"/>
      <c r="J41" s="9"/>
      <c r="K41" s="9"/>
      <c r="L41" s="79"/>
      <c r="M41" s="135">
        <f t="shared" si="0"/>
        <v>6</v>
      </c>
      <c r="N41" s="368">
        <v>78.33</v>
      </c>
      <c r="O41" s="369"/>
      <c r="P41" s="370"/>
      <c r="Q41" s="84">
        <f t="shared" si="1"/>
        <v>469.98</v>
      </c>
      <c r="R41" s="32"/>
      <c r="S41" s="20"/>
      <c r="T41" s="20"/>
    </row>
    <row r="42" spans="1:20">
      <c r="A42" s="15">
        <f t="shared" si="2"/>
        <v>31</v>
      </c>
      <c r="B42" s="364" t="s">
        <v>125</v>
      </c>
      <c r="C42" s="364"/>
      <c r="D42" s="364"/>
      <c r="E42" s="364"/>
      <c r="F42" s="236">
        <v>0.86</v>
      </c>
      <c r="G42" s="17"/>
      <c r="H42" s="9"/>
      <c r="I42" s="9"/>
      <c r="J42" s="9"/>
      <c r="K42" s="9"/>
      <c r="L42" s="79"/>
      <c r="M42" s="135">
        <f t="shared" si="0"/>
        <v>0.86</v>
      </c>
      <c r="N42" s="368">
        <v>630</v>
      </c>
      <c r="O42" s="369"/>
      <c r="P42" s="370"/>
      <c r="Q42" s="84">
        <f t="shared" si="1"/>
        <v>541.79999999999995</v>
      </c>
      <c r="R42" s="32"/>
      <c r="S42" s="20"/>
      <c r="T42" s="20"/>
    </row>
    <row r="43" spans="1:20">
      <c r="A43" s="15">
        <f t="shared" si="2"/>
        <v>32</v>
      </c>
      <c r="B43" s="364" t="s">
        <v>165</v>
      </c>
      <c r="C43" s="364"/>
      <c r="D43" s="364"/>
      <c r="E43" s="364"/>
      <c r="F43" s="236">
        <v>4.4000000000000004</v>
      </c>
      <c r="G43" s="17"/>
      <c r="H43" s="9"/>
      <c r="I43" s="9"/>
      <c r="J43" s="9"/>
      <c r="K43" s="9"/>
      <c r="L43" s="79"/>
      <c r="M43" s="135">
        <f t="shared" si="0"/>
        <v>4.4000000000000004</v>
      </c>
      <c r="N43" s="368">
        <v>391.01</v>
      </c>
      <c r="O43" s="369"/>
      <c r="P43" s="370"/>
      <c r="Q43" s="84">
        <f t="shared" si="1"/>
        <v>1720.4440000000002</v>
      </c>
      <c r="R43" s="32"/>
      <c r="S43" s="20"/>
      <c r="T43" s="20"/>
    </row>
    <row r="44" spans="1:20">
      <c r="A44" s="15">
        <f t="shared" si="2"/>
        <v>33</v>
      </c>
      <c r="B44" s="364" t="s">
        <v>166</v>
      </c>
      <c r="C44" s="364"/>
      <c r="D44" s="364"/>
      <c r="E44" s="364"/>
      <c r="F44" s="236"/>
      <c r="G44" s="17">
        <f>Д.П.!M41</f>
        <v>0</v>
      </c>
      <c r="H44" s="9">
        <v>3.5</v>
      </c>
      <c r="I44" s="9">
        <v>0.5</v>
      </c>
      <c r="J44" s="9">
        <v>0.5</v>
      </c>
      <c r="K44" s="9"/>
      <c r="L44" s="79"/>
      <c r="M44" s="135">
        <f t="shared" si="0"/>
        <v>4.5</v>
      </c>
      <c r="N44" s="368">
        <v>49</v>
      </c>
      <c r="O44" s="369"/>
      <c r="P44" s="370"/>
      <c r="Q44" s="84">
        <f t="shared" si="1"/>
        <v>220.5</v>
      </c>
      <c r="R44" s="32"/>
      <c r="S44" s="20"/>
      <c r="T44" s="20"/>
    </row>
    <row r="45" spans="1:20">
      <c r="A45" s="15">
        <f t="shared" si="2"/>
        <v>34</v>
      </c>
      <c r="B45" s="364" t="s">
        <v>163</v>
      </c>
      <c r="C45" s="364"/>
      <c r="D45" s="364"/>
      <c r="E45" s="364"/>
      <c r="F45" s="236"/>
      <c r="G45" s="17">
        <f>Д.П.!M42</f>
        <v>0</v>
      </c>
      <c r="H45" s="9">
        <v>0.6</v>
      </c>
      <c r="I45" s="9">
        <v>0.3</v>
      </c>
      <c r="J45" s="9">
        <v>0.3</v>
      </c>
      <c r="K45" s="9"/>
      <c r="L45" s="79"/>
      <c r="M45" s="135">
        <f t="shared" si="0"/>
        <v>1.2</v>
      </c>
      <c r="N45" s="368">
        <v>230</v>
      </c>
      <c r="O45" s="369"/>
      <c r="P45" s="370"/>
      <c r="Q45" s="84">
        <f t="shared" si="1"/>
        <v>276</v>
      </c>
      <c r="R45" s="32"/>
      <c r="S45" s="20"/>
      <c r="T45" s="20"/>
    </row>
    <row r="46" spans="1:20" ht="16.5" customHeight="1">
      <c r="A46" s="15">
        <f t="shared" si="2"/>
        <v>35</v>
      </c>
      <c r="B46" s="364" t="s">
        <v>68</v>
      </c>
      <c r="C46" s="364"/>
      <c r="D46" s="364"/>
      <c r="E46" s="364"/>
      <c r="F46" s="236"/>
      <c r="G46" s="17">
        <f>Д.П.!M43</f>
        <v>0</v>
      </c>
      <c r="H46" s="9">
        <v>40</v>
      </c>
      <c r="I46" s="9">
        <v>10</v>
      </c>
      <c r="J46" s="9"/>
      <c r="K46" s="9"/>
      <c r="L46" s="79"/>
      <c r="M46" s="135">
        <f t="shared" si="0"/>
        <v>50</v>
      </c>
      <c r="N46" s="368">
        <v>12</v>
      </c>
      <c r="O46" s="369"/>
      <c r="P46" s="370"/>
      <c r="Q46" s="84">
        <f t="shared" si="1"/>
        <v>600</v>
      </c>
      <c r="T46" s="78"/>
    </row>
    <row r="47" spans="1:20">
      <c r="A47" s="15">
        <f t="shared" si="2"/>
        <v>36</v>
      </c>
      <c r="B47" s="364" t="s">
        <v>68</v>
      </c>
      <c r="C47" s="364"/>
      <c r="D47" s="364"/>
      <c r="E47" s="364"/>
      <c r="F47" s="236"/>
      <c r="G47" s="17">
        <f>Д.П.!M44</f>
        <v>0</v>
      </c>
      <c r="H47" s="9">
        <v>50</v>
      </c>
      <c r="I47" s="9"/>
      <c r="J47" s="9"/>
      <c r="K47" s="9"/>
      <c r="L47" s="79"/>
      <c r="M47" s="135">
        <f t="shared" si="0"/>
        <v>50</v>
      </c>
      <c r="N47" s="368">
        <v>55</v>
      </c>
      <c r="O47" s="369"/>
      <c r="P47" s="370"/>
      <c r="Q47" s="84">
        <f t="shared" si="1"/>
        <v>2750</v>
      </c>
      <c r="T47" s="78">
        <f>СВО!O26</f>
        <v>0</v>
      </c>
    </row>
    <row r="48" spans="1:20">
      <c r="A48" s="15">
        <f t="shared" si="2"/>
        <v>37</v>
      </c>
      <c r="B48" s="364"/>
      <c r="C48" s="364"/>
      <c r="D48" s="364"/>
      <c r="E48" s="364"/>
      <c r="F48" s="236"/>
      <c r="G48" s="17"/>
      <c r="H48" s="9"/>
      <c r="I48" s="9"/>
      <c r="J48" s="9"/>
      <c r="K48" s="9"/>
      <c r="L48" s="79"/>
      <c r="M48" s="135">
        <f t="shared" si="0"/>
        <v>0</v>
      </c>
      <c r="N48" s="368">
        <v>0</v>
      </c>
      <c r="O48" s="369"/>
      <c r="P48" s="370"/>
      <c r="Q48" s="84">
        <f t="shared" si="1"/>
        <v>0</v>
      </c>
      <c r="T48" s="78">
        <f>СВО!O27</f>
        <v>748.53920000000005</v>
      </c>
    </row>
    <row r="49" spans="1:21" ht="15.75" thickBot="1">
      <c r="A49" s="15"/>
      <c r="B49" s="365" t="s">
        <v>116</v>
      </c>
      <c r="C49" s="366"/>
      <c r="D49" s="366"/>
      <c r="E49" s="366"/>
      <c r="F49" s="366"/>
      <c r="G49" s="366"/>
      <c r="H49" s="366"/>
      <c r="I49" s="367"/>
      <c r="J49" s="80"/>
      <c r="K49" s="80"/>
      <c r="L49" s="71"/>
      <c r="M49" s="81"/>
      <c r="N49" s="371"/>
      <c r="O49" s="372"/>
      <c r="P49" s="373"/>
      <c r="Q49" s="82">
        <f>SUM(Q12:Q48)</f>
        <v>43144.349700000006</v>
      </c>
      <c r="T49" s="78">
        <f>ГПД!O27</f>
        <v>1138.1828</v>
      </c>
    </row>
    <row r="50" spans="1:21">
      <c r="J50" s="35"/>
      <c r="N50" s="43"/>
      <c r="O50" s="43"/>
      <c r="P50" s="43"/>
      <c r="T50" s="78">
        <f>ОВЗ!O25</f>
        <v>2677.9335999999998</v>
      </c>
    </row>
    <row r="51" spans="1:21">
      <c r="T51" s="78">
        <f>Б.П.!N28</f>
        <v>12433.510999999997</v>
      </c>
    </row>
    <row r="52" spans="1:21" ht="15.75" thickBot="1">
      <c r="T52" s="127">
        <f>Д.П.!O42</f>
        <v>12556.1831</v>
      </c>
    </row>
    <row r="53" spans="1:21" ht="20.25" customHeight="1">
      <c r="T53" s="77">
        <f>SUM(T46:T52)</f>
        <v>29554.349699999999</v>
      </c>
      <c r="U53" s="14">
        <f>Q49-T53</f>
        <v>13590.000000000007</v>
      </c>
    </row>
  </sheetData>
  <mergeCells count="90">
    <mergeCell ref="N48:P48"/>
    <mergeCell ref="B20:E20"/>
    <mergeCell ref="N20:P20"/>
    <mergeCell ref="B27:E27"/>
    <mergeCell ref="N27:P27"/>
    <mergeCell ref="B32:E32"/>
    <mergeCell ref="N32:P32"/>
    <mergeCell ref="B21:E21"/>
    <mergeCell ref="B28:E28"/>
    <mergeCell ref="N28:P28"/>
    <mergeCell ref="B22:E22"/>
    <mergeCell ref="B23:E23"/>
    <mergeCell ref="B48:E48"/>
    <mergeCell ref="N26:P26"/>
    <mergeCell ref="N29:P29"/>
    <mergeCell ref="N30:P30"/>
    <mergeCell ref="D9:F9"/>
    <mergeCell ref="B10:F10"/>
    <mergeCell ref="B44:E44"/>
    <mergeCell ref="B25:E25"/>
    <mergeCell ref="B31:E31"/>
    <mergeCell ref="B34:E34"/>
    <mergeCell ref="B36:E36"/>
    <mergeCell ref="B38:E38"/>
    <mergeCell ref="B33:E33"/>
    <mergeCell ref="B40:E40"/>
    <mergeCell ref="B42:E42"/>
    <mergeCell ref="B43:E43"/>
    <mergeCell ref="B35:E35"/>
    <mergeCell ref="B37:E37"/>
    <mergeCell ref="B39:E39"/>
    <mergeCell ref="B41:E41"/>
    <mergeCell ref="N11:P11"/>
    <mergeCell ref="N17:P17"/>
    <mergeCell ref="N18:P18"/>
    <mergeCell ref="N19:P19"/>
    <mergeCell ref="N24:P24"/>
    <mergeCell ref="N16:P16"/>
    <mergeCell ref="N22:P22"/>
    <mergeCell ref="N23:P23"/>
    <mergeCell ref="N21:P21"/>
    <mergeCell ref="N39:P39"/>
    <mergeCell ref="N38:P38"/>
    <mergeCell ref="N37:P37"/>
    <mergeCell ref="N31:P31"/>
    <mergeCell ref="N33:P33"/>
    <mergeCell ref="N34:P34"/>
    <mergeCell ref="N35:P35"/>
    <mergeCell ref="A6:Q7"/>
    <mergeCell ref="E8:K8"/>
    <mergeCell ref="B11:E11"/>
    <mergeCell ref="B13:E13"/>
    <mergeCell ref="N36:P36"/>
    <mergeCell ref="B12:E12"/>
    <mergeCell ref="B24:E24"/>
    <mergeCell ref="B17:E17"/>
    <mergeCell ref="N8:P8"/>
    <mergeCell ref="N9:P9"/>
    <mergeCell ref="N10:P10"/>
    <mergeCell ref="N13:P13"/>
    <mergeCell ref="N25:P25"/>
    <mergeCell ref="N15:P15"/>
    <mergeCell ref="N14:P14"/>
    <mergeCell ref="N12:P12"/>
    <mergeCell ref="A1:H4"/>
    <mergeCell ref="I4:Q4"/>
    <mergeCell ref="I1:Q1"/>
    <mergeCell ref="I3:Q3"/>
    <mergeCell ref="I2:Q2"/>
    <mergeCell ref="B30:E30"/>
    <mergeCell ref="B29:E29"/>
    <mergeCell ref="B45:E45"/>
    <mergeCell ref="B46:E46"/>
    <mergeCell ref="B47:E47"/>
    <mergeCell ref="B14:E14"/>
    <mergeCell ref="B16:E16"/>
    <mergeCell ref="B49:I49"/>
    <mergeCell ref="N40:P40"/>
    <mergeCell ref="N41:P41"/>
    <mergeCell ref="N42:P42"/>
    <mergeCell ref="N43:P43"/>
    <mergeCell ref="N45:P45"/>
    <mergeCell ref="N44:P44"/>
    <mergeCell ref="N46:P46"/>
    <mergeCell ref="N47:P47"/>
    <mergeCell ref="N49:P49"/>
    <mergeCell ref="B15:E15"/>
    <mergeCell ref="B26:E26"/>
    <mergeCell ref="B18:E18"/>
    <mergeCell ref="B19:E19"/>
  </mergeCells>
  <pageMargins left="0.70866141732283472" right="0.70866141732283472" top="0.74803149606299213" bottom="0.74803149606299213" header="0.31496062992125984" footer="0.31496062992125984"/>
  <pageSetup paperSize="9" scale="97" orientation="landscape" verticalDpi="300" r:id="rId1"/>
  <colBreaks count="1" manualBreakCount="1">
    <brk id="17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>
      <selection activeCell="S16" sqref="S16"/>
    </sheetView>
  </sheetViews>
  <sheetFormatPr defaultRowHeight="15"/>
  <cols>
    <col min="7" max="7" width="9.7109375" customWidth="1"/>
    <col min="8" max="8" width="9.140625" hidden="1" customWidth="1"/>
    <col min="12" max="12" width="5.28515625" customWidth="1"/>
    <col min="13" max="14" width="10.28515625" customWidth="1"/>
  </cols>
  <sheetData>
    <row r="1" spans="1:15">
      <c r="A1" s="420" t="s">
        <v>32</v>
      </c>
      <c r="B1" s="421"/>
      <c r="C1" s="421"/>
      <c r="D1" s="421"/>
      <c r="E1" s="421"/>
      <c r="F1" s="421"/>
      <c r="G1" s="421"/>
      <c r="H1" s="422"/>
      <c r="I1" s="429" t="str">
        <f>Д.П.!H1</f>
        <v>Утверждаю: 02 декабря 2025г</v>
      </c>
      <c r="J1" s="430"/>
      <c r="K1" s="430"/>
      <c r="L1" s="430"/>
      <c r="M1" s="430"/>
      <c r="N1" s="430"/>
      <c r="O1" s="431"/>
    </row>
    <row r="2" spans="1:15" ht="15.75" thickBot="1">
      <c r="A2" s="423"/>
      <c r="B2" s="424"/>
      <c r="C2" s="424"/>
      <c r="D2" s="424"/>
      <c r="E2" s="424"/>
      <c r="F2" s="424"/>
      <c r="G2" s="424"/>
      <c r="H2" s="425"/>
      <c r="I2" s="432"/>
      <c r="J2" s="433"/>
      <c r="K2" s="433"/>
      <c r="L2" s="433"/>
      <c r="M2" s="433"/>
      <c r="N2" s="433"/>
      <c r="O2" s="434"/>
    </row>
    <row r="3" spans="1:15">
      <c r="A3" s="439" t="s">
        <v>33</v>
      </c>
      <c r="B3" s="440"/>
      <c r="C3" s="440"/>
      <c r="D3" s="440"/>
      <c r="E3" s="440"/>
      <c r="F3" s="440"/>
      <c r="G3" s="440"/>
      <c r="H3" s="441"/>
      <c r="I3" s="357" t="s">
        <v>120</v>
      </c>
      <c r="J3" s="343"/>
      <c r="K3" s="343"/>
      <c r="L3" s="343"/>
      <c r="M3" s="343"/>
      <c r="N3" s="343"/>
      <c r="O3" s="435"/>
    </row>
    <row r="4" spans="1:15">
      <c r="A4" s="442"/>
      <c r="B4" s="443"/>
      <c r="C4" s="443"/>
      <c r="D4" s="443"/>
      <c r="E4" s="443"/>
      <c r="F4" s="443"/>
      <c r="G4" s="443"/>
      <c r="H4" s="444"/>
      <c r="I4" s="432"/>
      <c r="J4" s="433"/>
      <c r="K4" s="433"/>
      <c r="L4" s="433"/>
      <c r="M4" s="433"/>
      <c r="N4" s="433"/>
      <c r="O4" s="434"/>
    </row>
    <row r="5" spans="1:15" ht="21">
      <c r="A5" s="458" t="s">
        <v>70</v>
      </c>
      <c r="B5" s="459"/>
      <c r="C5" s="459"/>
      <c r="D5" s="459"/>
      <c r="E5" s="459"/>
      <c r="F5" s="459"/>
      <c r="G5" s="459"/>
      <c r="H5" s="460"/>
      <c r="I5" s="436"/>
      <c r="J5" s="437"/>
      <c r="K5" s="437"/>
      <c r="L5" s="437"/>
      <c r="M5" s="437"/>
      <c r="N5" s="437"/>
      <c r="O5" s="438"/>
    </row>
    <row r="6" spans="1:15" ht="15" customHeight="1">
      <c r="A6" s="461" t="s">
        <v>64</v>
      </c>
      <c r="B6" s="462"/>
      <c r="C6" s="462"/>
      <c r="D6" s="462"/>
      <c r="E6" s="462"/>
      <c r="F6" s="462"/>
      <c r="G6" s="462"/>
      <c r="H6" s="463"/>
      <c r="I6" s="447" t="s">
        <v>34</v>
      </c>
      <c r="J6" s="448"/>
      <c r="K6" s="448"/>
      <c r="L6" s="448"/>
      <c r="M6" s="448"/>
      <c r="N6" s="448"/>
      <c r="O6" s="449"/>
    </row>
    <row r="7" spans="1:15" ht="15.75" customHeight="1" thickBot="1">
      <c r="A7" s="453"/>
      <c r="B7" s="454"/>
      <c r="C7" s="454"/>
      <c r="D7" s="454"/>
      <c r="E7" s="454"/>
      <c r="F7" s="454"/>
      <c r="G7" s="454"/>
      <c r="H7" s="455"/>
      <c r="I7" s="450"/>
      <c r="J7" s="451"/>
      <c r="K7" s="451"/>
      <c r="L7" s="451"/>
      <c r="M7" s="451"/>
      <c r="N7" s="451"/>
      <c r="O7" s="452"/>
    </row>
    <row r="8" spans="1:15" ht="15.75" thickBot="1">
      <c r="A8" s="456" t="s">
        <v>35</v>
      </c>
      <c r="B8" s="457"/>
      <c r="C8" s="457"/>
      <c r="D8" s="36" t="s">
        <v>39</v>
      </c>
      <c r="E8" s="37" t="s">
        <v>36</v>
      </c>
      <c r="F8" s="37" t="s">
        <v>37</v>
      </c>
      <c r="G8" s="38" t="s">
        <v>38</v>
      </c>
      <c r="H8" s="133"/>
      <c r="I8" s="417" t="s">
        <v>35</v>
      </c>
      <c r="J8" s="418"/>
      <c r="K8" s="418"/>
      <c r="L8" s="419"/>
      <c r="M8" s="37" t="s">
        <v>36</v>
      </c>
      <c r="N8" s="37" t="s">
        <v>37</v>
      </c>
      <c r="O8" s="38" t="s">
        <v>38</v>
      </c>
    </row>
    <row r="9" spans="1:15">
      <c r="A9" s="472" t="s">
        <v>58</v>
      </c>
      <c r="B9" s="473"/>
      <c r="C9" s="474"/>
      <c r="D9" s="130"/>
      <c r="E9" s="128"/>
      <c r="F9" s="128"/>
      <c r="G9" s="174"/>
      <c r="H9" s="175" t="s">
        <v>56</v>
      </c>
      <c r="I9" s="475"/>
      <c r="J9" s="476"/>
      <c r="K9" s="476"/>
      <c r="L9" s="476"/>
      <c r="M9" s="128"/>
      <c r="N9" s="128"/>
      <c r="O9" s="174"/>
    </row>
    <row r="10" spans="1:15">
      <c r="A10" s="467"/>
      <c r="B10" s="468"/>
      <c r="C10" s="480"/>
      <c r="D10" s="95"/>
      <c r="E10" s="95"/>
      <c r="F10" s="95"/>
      <c r="G10" s="117"/>
      <c r="H10" s="125"/>
      <c r="I10" s="445">
        <f>A10</f>
        <v>0</v>
      </c>
      <c r="J10" s="446"/>
      <c r="K10" s="446"/>
      <c r="L10" s="446"/>
      <c r="M10" s="25">
        <f>E10</f>
        <v>0</v>
      </c>
      <c r="N10" s="25">
        <f>F10</f>
        <v>0</v>
      </c>
      <c r="O10" s="129">
        <f t="shared" ref="O10:O11" si="0">M10*N10</f>
        <v>0</v>
      </c>
    </row>
    <row r="11" spans="1:15">
      <c r="A11" s="469" t="s">
        <v>148</v>
      </c>
      <c r="B11" s="470"/>
      <c r="C11" s="471"/>
      <c r="D11" s="95"/>
      <c r="E11" s="95"/>
      <c r="F11" s="95"/>
      <c r="G11" s="117"/>
      <c r="H11" s="175"/>
      <c r="I11" s="426" t="str">
        <f>A11</f>
        <v xml:space="preserve">фрукты </v>
      </c>
      <c r="J11" s="427"/>
      <c r="K11" s="427"/>
      <c r="L11" s="428"/>
      <c r="M11" s="25">
        <f>E11</f>
        <v>0</v>
      </c>
      <c r="N11" s="25">
        <f>F11</f>
        <v>0</v>
      </c>
      <c r="O11" s="129">
        <f t="shared" si="0"/>
        <v>0</v>
      </c>
    </row>
    <row r="12" spans="1:15">
      <c r="A12" s="464" t="s">
        <v>55</v>
      </c>
      <c r="B12" s="465"/>
      <c r="C12" s="466"/>
      <c r="D12" s="176"/>
      <c r="E12" s="176"/>
      <c r="F12" s="176"/>
      <c r="G12" s="117">
        <f t="shared" ref="G12:G37" si="1">E12*F12</f>
        <v>0</v>
      </c>
      <c r="H12" s="125"/>
      <c r="I12" s="477" t="s">
        <v>18</v>
      </c>
      <c r="J12" s="478"/>
      <c r="K12" s="478"/>
      <c r="L12" s="479"/>
      <c r="M12" s="25">
        <f t="shared" ref="M12:N14" si="2">E14</f>
        <v>3.15</v>
      </c>
      <c r="N12" s="25">
        <f t="shared" si="2"/>
        <v>30</v>
      </c>
      <c r="O12" s="129">
        <f t="shared" ref="O12:O24" si="3">M12*N12</f>
        <v>94.5</v>
      </c>
    </row>
    <row r="13" spans="1:15">
      <c r="A13" s="467" t="s">
        <v>84</v>
      </c>
      <c r="B13" s="468"/>
      <c r="C13" s="468"/>
      <c r="D13" s="177" t="s">
        <v>79</v>
      </c>
      <c r="E13" s="177"/>
      <c r="F13" s="177" t="s">
        <v>82</v>
      </c>
      <c r="G13" s="117"/>
      <c r="H13" s="134"/>
      <c r="I13" s="324" t="s">
        <v>42</v>
      </c>
      <c r="J13" s="325"/>
      <c r="K13" s="325"/>
      <c r="L13" s="326"/>
      <c r="M13" s="25">
        <f t="shared" si="2"/>
        <v>2.1</v>
      </c>
      <c r="N13" s="25">
        <f t="shared" si="2"/>
        <v>45</v>
      </c>
      <c r="O13" s="129">
        <f t="shared" si="3"/>
        <v>94.5</v>
      </c>
    </row>
    <row r="14" spans="1:15">
      <c r="A14" s="332" t="s">
        <v>18</v>
      </c>
      <c r="B14" s="322"/>
      <c r="C14" s="322"/>
      <c r="D14" s="95">
        <v>0.1</v>
      </c>
      <c r="E14" s="95">
        <v>3.15</v>
      </c>
      <c r="F14" s="95">
        <f>Д.П.!F10</f>
        <v>30</v>
      </c>
      <c r="G14" s="117">
        <f t="shared" si="1"/>
        <v>94.5</v>
      </c>
      <c r="H14" s="125"/>
      <c r="I14" s="332" t="s">
        <v>43</v>
      </c>
      <c r="J14" s="322"/>
      <c r="K14" s="322"/>
      <c r="L14" s="322"/>
      <c r="M14" s="178">
        <f>E16+E24+E33</f>
        <v>3.91</v>
      </c>
      <c r="N14" s="25">
        <f t="shared" si="2"/>
        <v>55</v>
      </c>
      <c r="O14" s="129">
        <f t="shared" si="3"/>
        <v>215.05</v>
      </c>
    </row>
    <row r="15" spans="1:15">
      <c r="A15" s="332" t="s">
        <v>42</v>
      </c>
      <c r="B15" s="322"/>
      <c r="C15" s="322"/>
      <c r="D15" s="95">
        <v>6.2E-2</v>
      </c>
      <c r="E15" s="95">
        <v>2.1</v>
      </c>
      <c r="F15" s="95">
        <v>45</v>
      </c>
      <c r="G15" s="117">
        <f t="shared" si="1"/>
        <v>94.5</v>
      </c>
      <c r="H15" s="125"/>
      <c r="I15" s="332" t="s">
        <v>44</v>
      </c>
      <c r="J15" s="322"/>
      <c r="K15" s="322"/>
      <c r="L15" s="322"/>
      <c r="M15" s="25">
        <f>E18+E31</f>
        <v>5.4</v>
      </c>
      <c r="N15" s="25">
        <f>F18</f>
        <v>65</v>
      </c>
      <c r="O15" s="129">
        <f t="shared" si="3"/>
        <v>351</v>
      </c>
    </row>
    <row r="16" spans="1:15">
      <c r="A16" s="332" t="s">
        <v>43</v>
      </c>
      <c r="B16" s="322"/>
      <c r="C16" s="322"/>
      <c r="D16" s="95">
        <v>1.2E-2</v>
      </c>
      <c r="E16" s="95">
        <v>0.4</v>
      </c>
      <c r="F16" s="95">
        <f>Д.П.!F12</f>
        <v>55</v>
      </c>
      <c r="G16" s="117">
        <f t="shared" si="1"/>
        <v>22</v>
      </c>
      <c r="H16" s="125"/>
      <c r="I16" s="332" t="s">
        <v>19</v>
      </c>
      <c r="J16" s="322"/>
      <c r="K16" s="322"/>
      <c r="L16" s="322"/>
      <c r="M16" s="25">
        <f>E19+E23+E34</f>
        <v>0.77</v>
      </c>
      <c r="N16" s="25">
        <f>F19</f>
        <v>162.18</v>
      </c>
      <c r="O16" s="129">
        <f t="shared" si="3"/>
        <v>124.87860000000001</v>
      </c>
    </row>
    <row r="17" spans="1:17">
      <c r="A17" s="332" t="s">
        <v>60</v>
      </c>
      <c r="B17" s="410"/>
      <c r="C17" s="410"/>
      <c r="D17" s="179">
        <v>0.04</v>
      </c>
      <c r="E17" s="95">
        <v>0</v>
      </c>
      <c r="F17" s="95">
        <f>Д.П.!F13</f>
        <v>260</v>
      </c>
      <c r="G17" s="117">
        <f t="shared" si="1"/>
        <v>0</v>
      </c>
      <c r="H17" s="125"/>
      <c r="I17" s="332" t="str">
        <f>A28</f>
        <v>греча.</v>
      </c>
      <c r="J17" s="322"/>
      <c r="K17" s="322"/>
      <c r="L17" s="322"/>
      <c r="M17" s="25">
        <f>E28</f>
        <v>3.5</v>
      </c>
      <c r="N17" s="25">
        <f>F28</f>
        <v>49</v>
      </c>
      <c r="O17" s="129">
        <f t="shared" si="3"/>
        <v>171.5</v>
      </c>
    </row>
    <row r="18" spans="1:17">
      <c r="A18" s="332" t="s">
        <v>44</v>
      </c>
      <c r="B18" s="322"/>
      <c r="C18" s="322"/>
      <c r="D18" s="95">
        <v>1.2E-2</v>
      </c>
      <c r="E18" s="95">
        <v>0.4</v>
      </c>
      <c r="F18" s="95">
        <f>Д.П.!F14</f>
        <v>65</v>
      </c>
      <c r="G18" s="117">
        <f t="shared" si="1"/>
        <v>26</v>
      </c>
      <c r="H18" s="125"/>
      <c r="I18" s="332" t="str">
        <f>A32</f>
        <v>кукуруза сладкая</v>
      </c>
      <c r="J18" s="322"/>
      <c r="K18" s="322"/>
      <c r="L18" s="322"/>
      <c r="M18" s="25">
        <f>E32</f>
        <v>0</v>
      </c>
      <c r="N18" s="25">
        <f>F32</f>
        <v>223.53</v>
      </c>
      <c r="O18" s="129">
        <f t="shared" si="3"/>
        <v>0</v>
      </c>
    </row>
    <row r="19" spans="1:17">
      <c r="A19" s="332" t="s">
        <v>19</v>
      </c>
      <c r="B19" s="322"/>
      <c r="C19" s="322"/>
      <c r="D19" s="95">
        <v>4.0000000000000001E-3</v>
      </c>
      <c r="E19" s="95">
        <v>0.42</v>
      </c>
      <c r="F19" s="95">
        <f>Д.П.!F45</f>
        <v>162.18</v>
      </c>
      <c r="G19" s="117">
        <f t="shared" si="1"/>
        <v>68.115600000000001</v>
      </c>
      <c r="H19" s="125"/>
      <c r="I19" s="332" t="str">
        <f>A20</f>
        <v>мясо.</v>
      </c>
      <c r="J19" s="322"/>
      <c r="K19" s="322"/>
      <c r="L19" s="322"/>
      <c r="M19" s="25">
        <f>E20+E22</f>
        <v>2.31</v>
      </c>
      <c r="N19" s="25">
        <f>F20</f>
        <v>500</v>
      </c>
      <c r="O19" s="129">
        <f t="shared" si="3"/>
        <v>1155</v>
      </c>
    </row>
    <row r="20" spans="1:17">
      <c r="A20" s="324" t="s">
        <v>159</v>
      </c>
      <c r="B20" s="325"/>
      <c r="C20" s="326"/>
      <c r="D20" s="95">
        <v>2.7E-2</v>
      </c>
      <c r="E20" s="95">
        <v>0.81</v>
      </c>
      <c r="F20" s="95">
        <f>Д.П.!F16</f>
        <v>500</v>
      </c>
      <c r="G20" s="117">
        <f t="shared" si="1"/>
        <v>405</v>
      </c>
      <c r="H20" s="125"/>
      <c r="I20" s="324" t="str">
        <f>A26</f>
        <v>мука</v>
      </c>
      <c r="J20" s="325"/>
      <c r="K20" s="325"/>
      <c r="L20" s="326"/>
      <c r="M20" s="178">
        <f>E26</f>
        <v>0.12</v>
      </c>
      <c r="N20" s="25">
        <f>F26</f>
        <v>39</v>
      </c>
      <c r="O20" s="129">
        <f t="shared" si="3"/>
        <v>4.68</v>
      </c>
    </row>
    <row r="21" spans="1:17">
      <c r="A21" s="329" t="s">
        <v>102</v>
      </c>
      <c r="B21" s="330"/>
      <c r="C21" s="331"/>
      <c r="D21" s="95" t="s">
        <v>136</v>
      </c>
      <c r="E21" s="95"/>
      <c r="F21" s="177" t="s">
        <v>135</v>
      </c>
      <c r="G21" s="117"/>
      <c r="H21" s="125"/>
      <c r="I21" s="332" t="str">
        <f>A37</f>
        <v>сахар</v>
      </c>
      <c r="J21" s="322"/>
      <c r="K21" s="322"/>
      <c r="L21" s="322"/>
      <c r="M21" s="25">
        <f>E37</f>
        <v>0.7</v>
      </c>
      <c r="N21" s="25">
        <f>F37</f>
        <v>75</v>
      </c>
      <c r="O21" s="129">
        <f t="shared" si="3"/>
        <v>52.5</v>
      </c>
    </row>
    <row r="22" spans="1:17">
      <c r="A22" s="324" t="s">
        <v>134</v>
      </c>
      <c r="B22" s="325"/>
      <c r="C22" s="326"/>
      <c r="D22" s="95" t="s">
        <v>137</v>
      </c>
      <c r="E22" s="95">
        <v>1.5</v>
      </c>
      <c r="F22" s="177">
        <f>F20</f>
        <v>500</v>
      </c>
      <c r="G22" s="117">
        <f>E22*F22</f>
        <v>750</v>
      </c>
      <c r="H22" s="125"/>
      <c r="I22" s="332" t="s">
        <v>17</v>
      </c>
      <c r="J22" s="322"/>
      <c r="K22" s="322"/>
      <c r="L22" s="322"/>
      <c r="M22" s="178">
        <f>E29</f>
        <v>0.15</v>
      </c>
      <c r="N22" s="25">
        <f>F29</f>
        <v>975.5</v>
      </c>
      <c r="O22" s="129">
        <f t="shared" si="3"/>
        <v>146.32499999999999</v>
      </c>
    </row>
    <row r="23" spans="1:17">
      <c r="A23" s="324" t="s">
        <v>19</v>
      </c>
      <c r="B23" s="325"/>
      <c r="C23" s="326"/>
      <c r="D23" s="95">
        <v>6.5</v>
      </c>
      <c r="E23" s="95">
        <v>0.2</v>
      </c>
      <c r="F23" s="177">
        <f>F19</f>
        <v>162.18</v>
      </c>
      <c r="G23" s="117">
        <f t="shared" ref="G23:G26" si="4">E23*F23</f>
        <v>32.436</v>
      </c>
      <c r="H23" s="125"/>
      <c r="I23" s="332" t="s">
        <v>60</v>
      </c>
      <c r="J23" s="322"/>
      <c r="K23" s="322"/>
      <c r="L23" s="322"/>
      <c r="M23" s="178">
        <f>E17+E25</f>
        <v>0.5</v>
      </c>
      <c r="N23" s="25">
        <f>F17</f>
        <v>260</v>
      </c>
      <c r="O23" s="129">
        <f t="shared" si="3"/>
        <v>130</v>
      </c>
    </row>
    <row r="24" spans="1:17">
      <c r="A24" s="324" t="s">
        <v>43</v>
      </c>
      <c r="B24" s="325"/>
      <c r="C24" s="326"/>
      <c r="D24" s="95">
        <v>17</v>
      </c>
      <c r="E24" s="95">
        <v>0.51</v>
      </c>
      <c r="F24" s="177">
        <f>F16</f>
        <v>55</v>
      </c>
      <c r="G24" s="117">
        <f t="shared" si="4"/>
        <v>28.05</v>
      </c>
      <c r="H24" s="125"/>
      <c r="I24" s="324" t="str">
        <f>A36</f>
        <v>компотная смесь</v>
      </c>
      <c r="J24" s="325"/>
      <c r="K24" s="325"/>
      <c r="L24" s="326"/>
      <c r="M24" s="178">
        <f>E36</f>
        <v>0.6</v>
      </c>
      <c r="N24" s="178">
        <f>F36</f>
        <v>230</v>
      </c>
      <c r="O24" s="129">
        <f t="shared" si="3"/>
        <v>138</v>
      </c>
      <c r="P24" s="14"/>
    </row>
    <row r="25" spans="1:17">
      <c r="A25" s="324" t="s">
        <v>60</v>
      </c>
      <c r="B25" s="325"/>
      <c r="C25" s="326"/>
      <c r="D25" s="95">
        <v>11</v>
      </c>
      <c r="E25" s="180">
        <v>0.5</v>
      </c>
      <c r="F25" s="95">
        <f>F17</f>
        <v>260</v>
      </c>
      <c r="G25" s="117">
        <f t="shared" si="4"/>
        <v>130</v>
      </c>
      <c r="H25" s="125"/>
      <c r="I25" s="332"/>
      <c r="J25" s="322"/>
      <c r="K25" s="322"/>
      <c r="L25" s="322"/>
      <c r="M25" s="181"/>
      <c r="N25" s="181"/>
      <c r="O25" s="182">
        <f>SUM(O9:O24)</f>
        <v>2677.9335999999998</v>
      </c>
      <c r="P25">
        <v>30</v>
      </c>
      <c r="Q25">
        <f>O25/P25</f>
        <v>89.264453333333321</v>
      </c>
    </row>
    <row r="26" spans="1:17">
      <c r="A26" s="324" t="s">
        <v>23</v>
      </c>
      <c r="B26" s="325"/>
      <c r="C26" s="326"/>
      <c r="D26" s="95">
        <v>3.7</v>
      </c>
      <c r="E26" s="180">
        <v>0.12</v>
      </c>
      <c r="F26" s="95">
        <v>39</v>
      </c>
      <c r="G26" s="117">
        <f t="shared" si="4"/>
        <v>4.68</v>
      </c>
      <c r="H26" s="125"/>
      <c r="I26" s="332"/>
      <c r="J26" s="322"/>
      <c r="K26" s="322"/>
      <c r="L26" s="322"/>
      <c r="M26" s="183"/>
      <c r="N26" s="183"/>
      <c r="O26" s="184"/>
    </row>
    <row r="27" spans="1:17">
      <c r="A27" s="329" t="s">
        <v>66</v>
      </c>
      <c r="B27" s="330"/>
      <c r="C27" s="331"/>
      <c r="D27" s="95">
        <v>150</v>
      </c>
      <c r="E27" s="95"/>
      <c r="F27" s="177" t="s">
        <v>75</v>
      </c>
      <c r="G27" s="117"/>
      <c r="H27" s="125"/>
      <c r="I27" s="332"/>
      <c r="J27" s="322"/>
      <c r="K27" s="322"/>
      <c r="L27" s="322"/>
      <c r="M27" s="17"/>
      <c r="N27" s="17"/>
      <c r="O27" s="79"/>
      <c r="Q27" s="14"/>
    </row>
    <row r="28" spans="1:17">
      <c r="A28" s="411" t="s">
        <v>67</v>
      </c>
      <c r="B28" s="410"/>
      <c r="C28" s="410"/>
      <c r="D28" s="95">
        <v>55.5</v>
      </c>
      <c r="E28" s="95">
        <v>3.5</v>
      </c>
      <c r="F28" s="177">
        <v>49</v>
      </c>
      <c r="G28" s="117">
        <f t="shared" si="1"/>
        <v>171.5</v>
      </c>
      <c r="H28" s="125"/>
      <c r="I28" s="332"/>
      <c r="J28" s="322"/>
      <c r="K28" s="322"/>
      <c r="L28" s="322"/>
      <c r="M28" s="9"/>
      <c r="N28" s="9"/>
      <c r="O28" s="79"/>
    </row>
    <row r="29" spans="1:17">
      <c r="A29" s="411" t="s">
        <v>17</v>
      </c>
      <c r="B29" s="410"/>
      <c r="C29" s="410"/>
      <c r="D29" s="95">
        <v>5</v>
      </c>
      <c r="E29" s="95">
        <v>0.15</v>
      </c>
      <c r="F29" s="177">
        <v>975.5</v>
      </c>
      <c r="G29" s="117">
        <f t="shared" si="1"/>
        <v>146.32499999999999</v>
      </c>
      <c r="H29" s="125"/>
      <c r="I29" s="412" t="s">
        <v>116</v>
      </c>
      <c r="J29" s="413"/>
      <c r="K29" s="413"/>
      <c r="L29" s="414"/>
      <c r="M29" s="9"/>
      <c r="N29" s="9"/>
      <c r="O29" s="39"/>
    </row>
    <row r="30" spans="1:17">
      <c r="A30" s="161" t="s">
        <v>149</v>
      </c>
      <c r="B30" s="160"/>
      <c r="C30" s="160"/>
      <c r="D30" s="95">
        <v>60</v>
      </c>
      <c r="E30" s="95"/>
      <c r="F30" s="177"/>
      <c r="G30" s="117"/>
      <c r="H30" s="125"/>
      <c r="I30" s="191"/>
      <c r="J30" s="192"/>
      <c r="K30" s="192"/>
      <c r="L30" s="193"/>
      <c r="M30" s="9"/>
      <c r="N30" s="9"/>
      <c r="O30" s="39"/>
    </row>
    <row r="31" spans="1:17">
      <c r="A31" s="159" t="s">
        <v>44</v>
      </c>
      <c r="B31" s="190"/>
      <c r="C31" s="190"/>
      <c r="D31" s="95">
        <v>0.06</v>
      </c>
      <c r="E31" s="95">
        <v>5</v>
      </c>
      <c r="F31" s="177">
        <v>65</v>
      </c>
      <c r="G31" s="117">
        <f>E31*F31</f>
        <v>325</v>
      </c>
      <c r="H31" s="125"/>
      <c r="I31" s="191"/>
      <c r="J31" s="192"/>
      <c r="K31" s="192"/>
      <c r="L31" s="193"/>
      <c r="M31" s="9"/>
      <c r="N31" s="9"/>
      <c r="O31" s="39"/>
    </row>
    <row r="32" spans="1:17">
      <c r="A32" s="159" t="s">
        <v>150</v>
      </c>
      <c r="B32" s="190"/>
      <c r="C32" s="190"/>
      <c r="D32" s="95">
        <v>0.05</v>
      </c>
      <c r="E32" s="95">
        <v>0</v>
      </c>
      <c r="F32" s="177">
        <v>223.53</v>
      </c>
      <c r="G32" s="117">
        <f t="shared" ref="G32:G34" si="5">E32*F32</f>
        <v>0</v>
      </c>
      <c r="H32" s="125"/>
      <c r="I32" s="191"/>
      <c r="J32" s="192"/>
      <c r="K32" s="192"/>
      <c r="L32" s="193"/>
      <c r="M32" s="9"/>
      <c r="N32" s="9"/>
      <c r="O32" s="39"/>
    </row>
    <row r="33" spans="1:16">
      <c r="A33" s="324" t="s">
        <v>151</v>
      </c>
      <c r="B33" s="325"/>
      <c r="C33" s="326"/>
      <c r="D33" s="95">
        <v>2.5000000000000001E-2</v>
      </c>
      <c r="E33" s="95">
        <v>3</v>
      </c>
      <c r="F33" s="177">
        <v>55</v>
      </c>
      <c r="G33" s="117">
        <f t="shared" si="5"/>
        <v>165</v>
      </c>
      <c r="H33" s="125"/>
      <c r="I33" s="191"/>
      <c r="J33" s="192"/>
      <c r="K33" s="192"/>
      <c r="L33" s="193"/>
      <c r="M33" s="9"/>
      <c r="N33" s="9"/>
      <c r="O33" s="39"/>
    </row>
    <row r="34" spans="1:16">
      <c r="A34" s="324" t="s">
        <v>19</v>
      </c>
      <c r="B34" s="325"/>
      <c r="C34" s="326"/>
      <c r="D34" s="95">
        <v>5.0000000000000001E-3</v>
      </c>
      <c r="E34" s="95">
        <v>0.15</v>
      </c>
      <c r="F34" s="177">
        <f>F23</f>
        <v>162.18</v>
      </c>
      <c r="G34" s="117">
        <f t="shared" si="5"/>
        <v>24.327000000000002</v>
      </c>
      <c r="H34" s="125"/>
      <c r="I34" s="407"/>
      <c r="J34" s="341"/>
      <c r="K34" s="341"/>
      <c r="L34" s="341"/>
      <c r="M34" s="9"/>
      <c r="N34" s="9"/>
      <c r="O34" s="39"/>
    </row>
    <row r="35" spans="1:16">
      <c r="A35" s="357" t="s">
        <v>162</v>
      </c>
      <c r="B35" s="343"/>
      <c r="C35" s="343"/>
      <c r="D35" s="95">
        <v>200</v>
      </c>
      <c r="E35" s="95"/>
      <c r="F35" s="177"/>
      <c r="G35" s="117">
        <f t="shared" si="1"/>
        <v>0</v>
      </c>
      <c r="H35" s="35"/>
      <c r="I35" s="407"/>
      <c r="J35" s="341"/>
      <c r="K35" s="341"/>
      <c r="L35" s="341"/>
      <c r="M35" s="9"/>
      <c r="N35" s="9"/>
      <c r="O35" s="39"/>
    </row>
    <row r="36" spans="1:16">
      <c r="A36" s="332" t="s">
        <v>163</v>
      </c>
      <c r="B36" s="410"/>
      <c r="C36" s="410"/>
      <c r="D36" s="95">
        <v>20</v>
      </c>
      <c r="E36" s="95">
        <v>0.6</v>
      </c>
      <c r="F36" s="177">
        <v>230</v>
      </c>
      <c r="G36" s="117">
        <f t="shared" si="1"/>
        <v>138</v>
      </c>
      <c r="H36" s="35"/>
      <c r="I36" s="407"/>
      <c r="J36" s="341"/>
      <c r="K36" s="341"/>
      <c r="L36" s="341"/>
      <c r="M36" s="9"/>
      <c r="N36" s="9"/>
      <c r="O36" s="39"/>
      <c r="P36" t="s">
        <v>101</v>
      </c>
    </row>
    <row r="37" spans="1:16" ht="15.75" thickBot="1">
      <c r="A37" s="357" t="s">
        <v>24</v>
      </c>
      <c r="B37" s="343"/>
      <c r="C37" s="343"/>
      <c r="D37" s="95">
        <v>0.02</v>
      </c>
      <c r="E37" s="95">
        <v>0.7</v>
      </c>
      <c r="F37" s="177">
        <f>Д.П.!F26</f>
        <v>75</v>
      </c>
      <c r="G37" s="117">
        <f t="shared" si="1"/>
        <v>52.5</v>
      </c>
      <c r="H37" s="35"/>
      <c r="I37" s="415"/>
      <c r="J37" s="416"/>
      <c r="K37" s="416"/>
      <c r="L37" s="416"/>
      <c r="M37" s="80"/>
      <c r="N37" s="80"/>
      <c r="O37" s="187"/>
    </row>
    <row r="38" spans="1:16" ht="15.75" thickBot="1">
      <c r="A38" s="408"/>
      <c r="B38" s="409"/>
      <c r="C38" s="409"/>
      <c r="D38" s="185"/>
      <c r="E38" s="185"/>
      <c r="F38" s="185"/>
      <c r="G38" s="186">
        <f>SUM(G10:G37)</f>
        <v>2677.9336000000003</v>
      </c>
      <c r="H38" s="35"/>
      <c r="I38" s="415"/>
      <c r="J38" s="416"/>
      <c r="K38" s="416"/>
      <c r="L38" s="416"/>
      <c r="M38" s="80"/>
      <c r="N38" s="80"/>
      <c r="O38" s="187"/>
      <c r="P38" s="14"/>
    </row>
    <row r="39" spans="1:16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14"/>
    </row>
    <row r="40" spans="1:16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t="s">
        <v>100</v>
      </c>
    </row>
    <row r="41" spans="1:16">
      <c r="A41" s="35"/>
      <c r="B41" s="35"/>
      <c r="C41" s="35"/>
      <c r="D41" s="35"/>
      <c r="E41" s="35"/>
      <c r="F41" s="35"/>
      <c r="G41" s="35"/>
      <c r="P41" t="s">
        <v>98</v>
      </c>
    </row>
    <row r="42" spans="1:16">
      <c r="P42" t="s">
        <v>99</v>
      </c>
    </row>
  </sheetData>
  <mergeCells count="64">
    <mergeCell ref="I38:L38"/>
    <mergeCell ref="A5:H5"/>
    <mergeCell ref="A6:H6"/>
    <mergeCell ref="A12:C12"/>
    <mergeCell ref="A13:C13"/>
    <mergeCell ref="A14:C14"/>
    <mergeCell ref="A11:C11"/>
    <mergeCell ref="A9:C9"/>
    <mergeCell ref="I9:L9"/>
    <mergeCell ref="I12:L12"/>
    <mergeCell ref="A10:C10"/>
    <mergeCell ref="A21:C21"/>
    <mergeCell ref="A15:C15"/>
    <mergeCell ref="A17:C17"/>
    <mergeCell ref="A18:C18"/>
    <mergeCell ref="A16:C16"/>
    <mergeCell ref="A1:H2"/>
    <mergeCell ref="I11:L11"/>
    <mergeCell ref="I18:L18"/>
    <mergeCell ref="A19:C19"/>
    <mergeCell ref="I1:O2"/>
    <mergeCell ref="I3:O4"/>
    <mergeCell ref="I5:O5"/>
    <mergeCell ref="A3:H4"/>
    <mergeCell ref="I14:L14"/>
    <mergeCell ref="I17:L17"/>
    <mergeCell ref="I10:L10"/>
    <mergeCell ref="I13:L13"/>
    <mergeCell ref="I6:O7"/>
    <mergeCell ref="A7:H7"/>
    <mergeCell ref="A8:C8"/>
    <mergeCell ref="I19:L19"/>
    <mergeCell ref="I8:L8"/>
    <mergeCell ref="I25:L25"/>
    <mergeCell ref="I26:L26"/>
    <mergeCell ref="A23:C23"/>
    <mergeCell ref="A22:C22"/>
    <mergeCell ref="I23:L23"/>
    <mergeCell ref="A24:C24"/>
    <mergeCell ref="A25:C25"/>
    <mergeCell ref="A26:C26"/>
    <mergeCell ref="I24:L24"/>
    <mergeCell ref="I22:L22"/>
    <mergeCell ref="I21:L21"/>
    <mergeCell ref="A20:C20"/>
    <mergeCell ref="I20:L20"/>
    <mergeCell ref="I15:L15"/>
    <mergeCell ref="I16:L16"/>
    <mergeCell ref="I34:L34"/>
    <mergeCell ref="A27:C27"/>
    <mergeCell ref="A37:C37"/>
    <mergeCell ref="A38:C38"/>
    <mergeCell ref="I36:L36"/>
    <mergeCell ref="I35:L35"/>
    <mergeCell ref="A36:C36"/>
    <mergeCell ref="A35:C35"/>
    <mergeCell ref="A29:C29"/>
    <mergeCell ref="I29:L29"/>
    <mergeCell ref="I28:L28"/>
    <mergeCell ref="I27:L27"/>
    <mergeCell ref="A28:C28"/>
    <mergeCell ref="I37:L37"/>
    <mergeCell ref="A33:C33"/>
    <mergeCell ref="A34:C34"/>
  </mergeCells>
  <pageMargins left="0.70866141732283472" right="0.70866141732283472" top="0.74803149606299213" bottom="0.74803149606299213" header="0.31496062992125984" footer="0.31496062992125984"/>
  <pageSetup paperSize="9" scale="99" orientation="landscape" r:id="rId1"/>
  <rowBreaks count="1" manualBreakCount="1">
    <brk id="3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P44"/>
  <sheetViews>
    <sheetView workbookViewId="0">
      <selection activeCell="Q28" sqref="Q28"/>
    </sheetView>
  </sheetViews>
  <sheetFormatPr defaultRowHeight="15"/>
  <cols>
    <col min="3" max="3" width="12.28515625" customWidth="1"/>
    <col min="6" max="6" width="10.7109375" customWidth="1"/>
    <col min="8" max="8" width="0.140625" customWidth="1"/>
    <col min="11" max="11" width="11.140625" customWidth="1"/>
    <col min="12" max="12" width="10.85546875" customWidth="1"/>
    <col min="13" max="13" width="12.28515625" customWidth="1"/>
    <col min="14" max="14" width="10.28515625" customWidth="1"/>
  </cols>
  <sheetData>
    <row r="1" spans="1:15">
      <c r="A1" s="420" t="s">
        <v>32</v>
      </c>
      <c r="B1" s="421"/>
      <c r="C1" s="421"/>
      <c r="D1" s="421"/>
      <c r="E1" s="421"/>
      <c r="F1" s="421"/>
      <c r="G1" s="421"/>
      <c r="H1" s="429" t="str">
        <f>ОВЗ!I1</f>
        <v>Утверждаю: 02 декабря 2025г</v>
      </c>
      <c r="I1" s="430"/>
      <c r="J1" s="430"/>
      <c r="K1" s="430"/>
      <c r="L1" s="430"/>
      <c r="M1" s="430"/>
      <c r="N1" s="431"/>
    </row>
    <row r="2" spans="1:15" ht="15.75" thickBot="1">
      <c r="A2" s="423"/>
      <c r="B2" s="424"/>
      <c r="C2" s="424"/>
      <c r="D2" s="424"/>
      <c r="E2" s="424"/>
      <c r="F2" s="424"/>
      <c r="G2" s="424"/>
      <c r="H2" s="432"/>
      <c r="I2" s="433"/>
      <c r="J2" s="433"/>
      <c r="K2" s="433"/>
      <c r="L2" s="433"/>
      <c r="M2" s="433"/>
      <c r="N2" s="434"/>
    </row>
    <row r="3" spans="1:15">
      <c r="A3" s="439" t="s">
        <v>33</v>
      </c>
      <c r="B3" s="440"/>
      <c r="C3" s="440"/>
      <c r="D3" s="440"/>
      <c r="E3" s="440"/>
      <c r="F3" s="440"/>
      <c r="G3" s="440"/>
      <c r="H3" s="357" t="s">
        <v>120</v>
      </c>
      <c r="I3" s="343"/>
      <c r="J3" s="343"/>
      <c r="K3" s="343"/>
      <c r="L3" s="343"/>
      <c r="M3" s="343"/>
      <c r="N3" s="435"/>
    </row>
    <row r="4" spans="1:15">
      <c r="A4" s="442"/>
      <c r="B4" s="443"/>
      <c r="C4" s="443"/>
      <c r="D4" s="443"/>
      <c r="E4" s="443"/>
      <c r="F4" s="443"/>
      <c r="G4" s="443"/>
      <c r="H4" s="432"/>
      <c r="I4" s="433"/>
      <c r="J4" s="433"/>
      <c r="K4" s="433"/>
      <c r="L4" s="433"/>
      <c r="M4" s="433"/>
      <c r="N4" s="434"/>
    </row>
    <row r="5" spans="1:15" ht="21">
      <c r="A5" s="459" t="s">
        <v>70</v>
      </c>
      <c r="B5" s="459"/>
      <c r="C5" s="459"/>
      <c r="D5" s="459"/>
      <c r="E5" s="459"/>
      <c r="F5" s="459"/>
      <c r="G5" s="459"/>
      <c r="H5" s="436"/>
      <c r="I5" s="437"/>
      <c r="J5" s="437"/>
      <c r="K5" s="437"/>
      <c r="L5" s="437"/>
      <c r="M5" s="437"/>
      <c r="N5" s="438"/>
    </row>
    <row r="6" spans="1:15" ht="15" customHeight="1">
      <c r="A6" s="462" t="s">
        <v>69</v>
      </c>
      <c r="B6" s="462"/>
      <c r="C6" s="462"/>
      <c r="D6" s="462"/>
      <c r="E6" s="462"/>
      <c r="F6" s="462"/>
      <c r="G6" s="462"/>
      <c r="H6" s="447" t="s">
        <v>34</v>
      </c>
      <c r="I6" s="448"/>
      <c r="J6" s="448"/>
      <c r="K6" s="448"/>
      <c r="L6" s="448"/>
      <c r="M6" s="448"/>
      <c r="N6" s="449"/>
    </row>
    <row r="7" spans="1:15" ht="15.75" customHeight="1" thickBot="1">
      <c r="A7" s="454" t="s">
        <v>65</v>
      </c>
      <c r="B7" s="454"/>
      <c r="C7" s="454"/>
      <c r="D7" s="454"/>
      <c r="E7" s="454"/>
      <c r="F7" s="454"/>
      <c r="G7" s="454"/>
      <c r="H7" s="450"/>
      <c r="I7" s="451"/>
      <c r="J7" s="451"/>
      <c r="K7" s="451"/>
      <c r="L7" s="451"/>
      <c r="M7" s="451"/>
      <c r="N7" s="452"/>
    </row>
    <row r="8" spans="1:15" ht="15.75" thickBot="1">
      <c r="A8" s="456" t="s">
        <v>35</v>
      </c>
      <c r="B8" s="457"/>
      <c r="C8" s="457"/>
      <c r="D8" s="36" t="s">
        <v>39</v>
      </c>
      <c r="E8" s="37" t="s">
        <v>36</v>
      </c>
      <c r="F8" s="37" t="s">
        <v>37</v>
      </c>
      <c r="G8" s="37" t="s">
        <v>38</v>
      </c>
      <c r="H8" s="483" t="s">
        <v>35</v>
      </c>
      <c r="I8" s="484"/>
      <c r="J8" s="484"/>
      <c r="K8" s="484"/>
      <c r="L8" s="37" t="s">
        <v>36</v>
      </c>
      <c r="M8" s="37" t="s">
        <v>37</v>
      </c>
      <c r="N8" s="38" t="s">
        <v>38</v>
      </c>
    </row>
    <row r="9" spans="1:15">
      <c r="A9" s="464" t="s">
        <v>55</v>
      </c>
      <c r="B9" s="465"/>
      <c r="C9" s="466"/>
      <c r="D9" s="176"/>
      <c r="E9" s="176"/>
      <c r="F9" s="176"/>
      <c r="G9" s="117">
        <f t="shared" ref="G9:G34" si="0">E9*F9</f>
        <v>0</v>
      </c>
      <c r="H9" s="175" t="s">
        <v>56</v>
      </c>
      <c r="I9" s="475" t="str">
        <f>A38</f>
        <v>Булочка Дорожная</v>
      </c>
      <c r="J9" s="476"/>
      <c r="K9" s="476"/>
      <c r="L9" s="476"/>
      <c r="M9" s="128">
        <f>E38</f>
        <v>10</v>
      </c>
      <c r="N9" s="128">
        <f>F38</f>
        <v>12</v>
      </c>
      <c r="O9" s="129">
        <f t="shared" ref="O9:O25" si="1">M9*N9</f>
        <v>120</v>
      </c>
    </row>
    <row r="10" spans="1:15">
      <c r="A10" s="467" t="s">
        <v>84</v>
      </c>
      <c r="B10" s="468"/>
      <c r="C10" s="468"/>
      <c r="D10" s="177" t="s">
        <v>79</v>
      </c>
      <c r="E10" s="177"/>
      <c r="F10" s="177" t="s">
        <v>82</v>
      </c>
      <c r="G10" s="117"/>
      <c r="H10" s="125"/>
      <c r="I10" s="445" t="str">
        <f>A40</f>
        <v>чай.</v>
      </c>
      <c r="J10" s="446"/>
      <c r="K10" s="446"/>
      <c r="L10" s="446"/>
      <c r="M10" s="25">
        <f>E40</f>
        <v>0.01</v>
      </c>
      <c r="N10" s="25">
        <f>F40</f>
        <v>1300</v>
      </c>
      <c r="O10" s="129">
        <f t="shared" si="1"/>
        <v>13</v>
      </c>
    </row>
    <row r="11" spans="1:15">
      <c r="A11" s="332" t="s">
        <v>18</v>
      </c>
      <c r="B11" s="322"/>
      <c r="C11" s="322"/>
      <c r="D11" s="95">
        <v>0.1</v>
      </c>
      <c r="E11" s="95">
        <v>1</v>
      </c>
      <c r="F11" s="95">
        <f>Д.П.!F10</f>
        <v>30</v>
      </c>
      <c r="G11" s="117">
        <f t="shared" si="0"/>
        <v>30</v>
      </c>
      <c r="H11" s="175"/>
      <c r="I11" s="426"/>
      <c r="J11" s="427"/>
      <c r="K11" s="427"/>
      <c r="L11" s="428"/>
      <c r="M11" s="25"/>
      <c r="N11" s="25"/>
      <c r="O11" s="129"/>
    </row>
    <row r="12" spans="1:15">
      <c r="A12" s="332" t="s">
        <v>42</v>
      </c>
      <c r="B12" s="322"/>
      <c r="C12" s="322"/>
      <c r="D12" s="95">
        <v>6.2E-2</v>
      </c>
      <c r="E12" s="95">
        <v>0.65</v>
      </c>
      <c r="F12" s="95">
        <v>45</v>
      </c>
      <c r="G12" s="117">
        <f t="shared" si="0"/>
        <v>29.25</v>
      </c>
      <c r="H12" s="125"/>
      <c r="I12" s="477" t="s">
        <v>18</v>
      </c>
      <c r="J12" s="478"/>
      <c r="K12" s="478"/>
      <c r="L12" s="479"/>
      <c r="M12" s="25">
        <f t="shared" ref="M12:N14" si="2">E11</f>
        <v>1</v>
      </c>
      <c r="N12" s="25">
        <f t="shared" si="2"/>
        <v>30</v>
      </c>
      <c r="O12" s="129">
        <f t="shared" si="1"/>
        <v>30</v>
      </c>
    </row>
    <row r="13" spans="1:15">
      <c r="A13" s="332" t="s">
        <v>43</v>
      </c>
      <c r="B13" s="322"/>
      <c r="C13" s="322"/>
      <c r="D13" s="95">
        <v>1.2E-2</v>
      </c>
      <c r="E13" s="95">
        <v>0.12</v>
      </c>
      <c r="F13" s="95">
        <f>Д.П.!F12</f>
        <v>55</v>
      </c>
      <c r="G13" s="117">
        <f t="shared" si="0"/>
        <v>6.6</v>
      </c>
      <c r="H13" s="134"/>
      <c r="I13" s="324" t="s">
        <v>42</v>
      </c>
      <c r="J13" s="325"/>
      <c r="K13" s="325"/>
      <c r="L13" s="326"/>
      <c r="M13" s="25">
        <f t="shared" si="2"/>
        <v>0.65</v>
      </c>
      <c r="N13" s="25">
        <f t="shared" si="2"/>
        <v>45</v>
      </c>
      <c r="O13" s="129">
        <f t="shared" si="1"/>
        <v>29.25</v>
      </c>
    </row>
    <row r="14" spans="1:15">
      <c r="A14" s="332" t="s">
        <v>60</v>
      </c>
      <c r="B14" s="410"/>
      <c r="C14" s="410"/>
      <c r="D14" s="179">
        <v>0.04</v>
      </c>
      <c r="E14" s="95">
        <v>0</v>
      </c>
      <c r="F14" s="95">
        <f>Д.П.!F13</f>
        <v>260</v>
      </c>
      <c r="G14" s="117">
        <f t="shared" si="0"/>
        <v>0</v>
      </c>
      <c r="H14" s="125"/>
      <c r="I14" s="332" t="s">
        <v>43</v>
      </c>
      <c r="J14" s="322"/>
      <c r="K14" s="322"/>
      <c r="L14" s="322"/>
      <c r="M14" s="178">
        <f>E13+E21+E30</f>
        <v>0.54</v>
      </c>
      <c r="N14" s="25">
        <f t="shared" si="2"/>
        <v>55</v>
      </c>
      <c r="O14" s="129">
        <f t="shared" si="1"/>
        <v>29.700000000000003</v>
      </c>
    </row>
    <row r="15" spans="1:15">
      <c r="A15" s="332" t="s">
        <v>44</v>
      </c>
      <c r="B15" s="322"/>
      <c r="C15" s="322"/>
      <c r="D15" s="95">
        <v>1.2E-2</v>
      </c>
      <c r="E15" s="95">
        <v>0.18</v>
      </c>
      <c r="F15" s="95">
        <f>Д.П.!F14</f>
        <v>65</v>
      </c>
      <c r="G15" s="117">
        <f t="shared" si="0"/>
        <v>11.7</v>
      </c>
      <c r="H15" s="125"/>
      <c r="I15" s="332" t="s">
        <v>44</v>
      </c>
      <c r="J15" s="322"/>
      <c r="K15" s="322"/>
      <c r="L15" s="322"/>
      <c r="M15" s="25">
        <f>E15+E28</f>
        <v>0.78</v>
      </c>
      <c r="N15" s="25">
        <f>F15</f>
        <v>65</v>
      </c>
      <c r="O15" s="129">
        <f t="shared" si="1"/>
        <v>50.7</v>
      </c>
    </row>
    <row r="16" spans="1:15">
      <c r="A16" s="332" t="s">
        <v>19</v>
      </c>
      <c r="B16" s="322"/>
      <c r="C16" s="322"/>
      <c r="D16" s="95">
        <v>4.0000000000000001E-3</v>
      </c>
      <c r="E16" s="95">
        <v>0.06</v>
      </c>
      <c r="F16" s="95">
        <f>ОВЗ!F19</f>
        <v>162.18</v>
      </c>
      <c r="G16" s="117">
        <f t="shared" si="0"/>
        <v>9.7308000000000003</v>
      </c>
      <c r="H16" s="125"/>
      <c r="I16" s="332" t="s">
        <v>19</v>
      </c>
      <c r="J16" s="322"/>
      <c r="K16" s="322"/>
      <c r="L16" s="322"/>
      <c r="M16" s="25">
        <f>E16+E20+E31</f>
        <v>0.21000000000000002</v>
      </c>
      <c r="N16" s="25">
        <f>F16</f>
        <v>162.18</v>
      </c>
      <c r="O16" s="129">
        <f t="shared" si="1"/>
        <v>34.057800000000007</v>
      </c>
    </row>
    <row r="17" spans="1:16">
      <c r="A17" s="324" t="s">
        <v>45</v>
      </c>
      <c r="B17" s="325"/>
      <c r="C17" s="326"/>
      <c r="D17" s="95">
        <v>2.7E-2</v>
      </c>
      <c r="E17" s="95">
        <v>0.27</v>
      </c>
      <c r="F17" s="95">
        <f>ОВЗ!F20</f>
        <v>500</v>
      </c>
      <c r="G17" s="117">
        <f t="shared" si="0"/>
        <v>135</v>
      </c>
      <c r="H17" s="125"/>
      <c r="I17" s="332" t="str">
        <f>A25</f>
        <v>греча.</v>
      </c>
      <c r="J17" s="322"/>
      <c r="K17" s="322"/>
      <c r="L17" s="322"/>
      <c r="M17" s="25">
        <f>E25</f>
        <v>0.5</v>
      </c>
      <c r="N17" s="25">
        <f>F25</f>
        <v>49</v>
      </c>
      <c r="O17" s="129">
        <f t="shared" si="1"/>
        <v>24.5</v>
      </c>
    </row>
    <row r="18" spans="1:16">
      <c r="A18" s="329" t="s">
        <v>102</v>
      </c>
      <c r="B18" s="330"/>
      <c r="C18" s="331"/>
      <c r="D18" s="95" t="s">
        <v>136</v>
      </c>
      <c r="E18" s="95"/>
      <c r="F18" s="177" t="s">
        <v>135</v>
      </c>
      <c r="G18" s="117"/>
      <c r="H18" s="125"/>
      <c r="I18" s="332" t="str">
        <f>A29</f>
        <v>кукуруза сладкая</v>
      </c>
      <c r="J18" s="322"/>
      <c r="K18" s="322"/>
      <c r="L18" s="322"/>
      <c r="M18" s="25">
        <f>E29</f>
        <v>0</v>
      </c>
      <c r="N18" s="25">
        <f>F29</f>
        <v>223.53</v>
      </c>
      <c r="O18" s="129">
        <f t="shared" si="1"/>
        <v>0</v>
      </c>
    </row>
    <row r="19" spans="1:16">
      <c r="A19" s="324" t="s">
        <v>134</v>
      </c>
      <c r="B19" s="325"/>
      <c r="C19" s="326"/>
      <c r="D19" s="95" t="s">
        <v>137</v>
      </c>
      <c r="E19" s="95">
        <v>1</v>
      </c>
      <c r="F19" s="177">
        <f>ОВЗ!F22</f>
        <v>500</v>
      </c>
      <c r="G19" s="117">
        <f>E19*F19</f>
        <v>500</v>
      </c>
      <c r="H19" s="125"/>
      <c r="I19" s="332" t="str">
        <f>A17</f>
        <v>мясо говядина</v>
      </c>
      <c r="J19" s="322"/>
      <c r="K19" s="322"/>
      <c r="L19" s="322"/>
      <c r="M19" s="25">
        <f>E17+E19</f>
        <v>1.27</v>
      </c>
      <c r="N19" s="25">
        <f>F17</f>
        <v>500</v>
      </c>
      <c r="O19" s="129">
        <f t="shared" si="1"/>
        <v>635</v>
      </c>
    </row>
    <row r="20" spans="1:16">
      <c r="A20" s="324" t="s">
        <v>19</v>
      </c>
      <c r="B20" s="325"/>
      <c r="C20" s="326"/>
      <c r="D20" s="95">
        <v>6.5</v>
      </c>
      <c r="E20" s="95">
        <v>0.1</v>
      </c>
      <c r="F20" s="177">
        <f>F16</f>
        <v>162.18</v>
      </c>
      <c r="G20" s="117">
        <f t="shared" ref="G20:G23" si="3">E20*F20</f>
        <v>16.218</v>
      </c>
      <c r="H20" s="125"/>
      <c r="I20" s="324" t="str">
        <f>A23</f>
        <v>мука</v>
      </c>
      <c r="J20" s="325"/>
      <c r="K20" s="325"/>
      <c r="L20" s="326"/>
      <c r="M20" s="178">
        <f>E23</f>
        <v>0.05</v>
      </c>
      <c r="N20" s="25">
        <f>F23</f>
        <v>39</v>
      </c>
      <c r="O20" s="129">
        <f t="shared" si="1"/>
        <v>1.9500000000000002</v>
      </c>
    </row>
    <row r="21" spans="1:16">
      <c r="A21" s="324" t="s">
        <v>43</v>
      </c>
      <c r="B21" s="325"/>
      <c r="C21" s="326"/>
      <c r="D21" s="95">
        <v>17</v>
      </c>
      <c r="E21" s="95">
        <v>0.17</v>
      </c>
      <c r="F21" s="177">
        <f>F13</f>
        <v>55</v>
      </c>
      <c r="G21" s="117">
        <f t="shared" si="3"/>
        <v>9.3500000000000014</v>
      </c>
      <c r="H21" s="125"/>
      <c r="I21" s="332" t="str">
        <f>A34</f>
        <v>сахар</v>
      </c>
      <c r="J21" s="322"/>
      <c r="K21" s="322"/>
      <c r="L21" s="322"/>
      <c r="M21" s="25">
        <f>E34+E41</f>
        <v>0.35</v>
      </c>
      <c r="N21" s="25">
        <f>F34</f>
        <v>75</v>
      </c>
      <c r="O21" s="129">
        <f t="shared" si="1"/>
        <v>26.25</v>
      </c>
    </row>
    <row r="22" spans="1:16">
      <c r="A22" s="324" t="s">
        <v>60</v>
      </c>
      <c r="B22" s="325"/>
      <c r="C22" s="326"/>
      <c r="D22" s="95">
        <v>11</v>
      </c>
      <c r="E22" s="180">
        <v>0.1</v>
      </c>
      <c r="F22" s="95">
        <f>F14</f>
        <v>260</v>
      </c>
      <c r="G22" s="117">
        <f t="shared" si="3"/>
        <v>26</v>
      </c>
      <c r="H22" s="125"/>
      <c r="I22" s="332" t="s">
        <v>17</v>
      </c>
      <c r="J22" s="322"/>
      <c r="K22" s="322"/>
      <c r="L22" s="322"/>
      <c r="M22" s="178">
        <f>E26+E37</f>
        <v>0.05</v>
      </c>
      <c r="N22" s="25">
        <f>F26</f>
        <v>975.5</v>
      </c>
      <c r="O22" s="129">
        <f t="shared" si="1"/>
        <v>48.775000000000006</v>
      </c>
    </row>
    <row r="23" spans="1:16">
      <c r="A23" s="324" t="s">
        <v>23</v>
      </c>
      <c r="B23" s="325"/>
      <c r="C23" s="326"/>
      <c r="D23" s="95">
        <v>3.7</v>
      </c>
      <c r="E23" s="180">
        <v>0.05</v>
      </c>
      <c r="F23" s="95">
        <f>ОВЗ!F26</f>
        <v>39</v>
      </c>
      <c r="G23" s="117">
        <f t="shared" si="3"/>
        <v>1.9500000000000002</v>
      </c>
      <c r="H23" s="125"/>
      <c r="I23" s="332" t="s">
        <v>60</v>
      </c>
      <c r="J23" s="322"/>
      <c r="K23" s="322"/>
      <c r="L23" s="322"/>
      <c r="M23" s="178">
        <f>E14+E22</f>
        <v>0.1</v>
      </c>
      <c r="N23" s="25">
        <f>F14</f>
        <v>260</v>
      </c>
      <c r="O23" s="129">
        <f t="shared" si="1"/>
        <v>26</v>
      </c>
    </row>
    <row r="24" spans="1:16">
      <c r="A24" s="329" t="s">
        <v>66</v>
      </c>
      <c r="B24" s="330"/>
      <c r="C24" s="331"/>
      <c r="D24" s="95">
        <v>150</v>
      </c>
      <c r="E24" s="95"/>
      <c r="F24" s="177" t="s">
        <v>75</v>
      </c>
      <c r="G24" s="117"/>
      <c r="H24" s="125"/>
      <c r="I24" s="324" t="str">
        <f>A33</f>
        <v>компотная смесь</v>
      </c>
      <c r="J24" s="325"/>
      <c r="K24" s="325"/>
      <c r="L24" s="326"/>
      <c r="M24" s="178">
        <f>E33</f>
        <v>0.3</v>
      </c>
      <c r="N24" s="178">
        <f>F33</f>
        <v>230</v>
      </c>
      <c r="O24" s="129">
        <f t="shared" si="1"/>
        <v>69</v>
      </c>
    </row>
    <row r="25" spans="1:16">
      <c r="A25" s="411" t="s">
        <v>67</v>
      </c>
      <c r="B25" s="410"/>
      <c r="C25" s="410"/>
      <c r="D25" s="95">
        <v>55.5</v>
      </c>
      <c r="E25" s="95">
        <v>0.5</v>
      </c>
      <c r="F25" s="177">
        <f>ОВЗ!F28</f>
        <v>49</v>
      </c>
      <c r="G25" s="117">
        <f t="shared" si="0"/>
        <v>24.5</v>
      </c>
      <c r="H25" s="125"/>
      <c r="I25" s="170" t="str">
        <f>A36</f>
        <v>яйцо столовое</v>
      </c>
      <c r="J25" s="171"/>
      <c r="K25" s="171"/>
      <c r="L25" s="171"/>
      <c r="M25" s="181">
        <f>E36</f>
        <v>0</v>
      </c>
      <c r="N25" s="181">
        <f>F36</f>
        <v>7</v>
      </c>
      <c r="O25" s="129">
        <f t="shared" si="1"/>
        <v>0</v>
      </c>
      <c r="P25" s="14">
        <f>G43-O27</f>
        <v>0</v>
      </c>
    </row>
    <row r="26" spans="1:16">
      <c r="A26" s="411" t="s">
        <v>17</v>
      </c>
      <c r="B26" s="410"/>
      <c r="C26" s="410"/>
      <c r="D26" s="95">
        <v>5</v>
      </c>
      <c r="E26" s="95">
        <v>0.05</v>
      </c>
      <c r="F26" s="177">
        <f>ОВЗ!F29</f>
        <v>975.5</v>
      </c>
      <c r="G26" s="117">
        <f t="shared" si="0"/>
        <v>48.775000000000006</v>
      </c>
      <c r="H26" s="125"/>
      <c r="I26" s="170"/>
      <c r="J26" s="171"/>
      <c r="K26" s="171"/>
      <c r="L26" s="171"/>
      <c r="M26" s="181"/>
      <c r="N26" s="181"/>
      <c r="O26" s="129"/>
    </row>
    <row r="27" spans="1:16">
      <c r="A27" s="168" t="s">
        <v>149</v>
      </c>
      <c r="B27" s="169"/>
      <c r="C27" s="169"/>
      <c r="D27" s="95">
        <v>60</v>
      </c>
      <c r="E27" s="95"/>
      <c r="F27" s="177"/>
      <c r="G27" s="117"/>
      <c r="H27" s="125"/>
      <c r="I27" s="332"/>
      <c r="J27" s="322"/>
      <c r="K27" s="322"/>
      <c r="L27" s="322"/>
      <c r="M27" s="181"/>
      <c r="N27" s="181"/>
      <c r="O27" s="182">
        <f>SUM(O9:O26)</f>
        <v>1138.1828</v>
      </c>
    </row>
    <row r="28" spans="1:16">
      <c r="A28" s="170" t="s">
        <v>44</v>
      </c>
      <c r="B28" s="190"/>
      <c r="C28" s="190"/>
      <c r="D28" s="95">
        <v>0.06</v>
      </c>
      <c r="E28" s="95">
        <v>0.6</v>
      </c>
      <c r="F28" s="177">
        <f>ОВЗ!F31</f>
        <v>65</v>
      </c>
      <c r="G28" s="117">
        <f>E28*F28</f>
        <v>39</v>
      </c>
      <c r="H28" s="125"/>
      <c r="I28" s="332"/>
      <c r="J28" s="322"/>
      <c r="K28" s="322"/>
      <c r="L28" s="322"/>
      <c r="M28" s="183" t="s">
        <v>111</v>
      </c>
      <c r="N28" s="183">
        <v>1.4</v>
      </c>
      <c r="O28" s="184">
        <f>O27*N28</f>
        <v>1593.4559199999999</v>
      </c>
    </row>
    <row r="29" spans="1:16">
      <c r="A29" s="170" t="s">
        <v>150</v>
      </c>
      <c r="B29" s="190"/>
      <c r="C29" s="190"/>
      <c r="D29" s="95">
        <v>0.05</v>
      </c>
      <c r="E29" s="95">
        <v>0</v>
      </c>
      <c r="F29" s="177">
        <f>ОВЗ!F32</f>
        <v>223.53</v>
      </c>
      <c r="G29" s="117">
        <f t="shared" ref="G29:G31" si="4">E29*F29</f>
        <v>0</v>
      </c>
      <c r="H29" s="125"/>
      <c r="I29" s="332"/>
      <c r="J29" s="322"/>
      <c r="K29" s="322"/>
      <c r="L29" s="322"/>
      <c r="M29" s="17"/>
      <c r="N29" s="17"/>
      <c r="O29" s="132">
        <f>O28-O27</f>
        <v>455.27311999999984</v>
      </c>
    </row>
    <row r="30" spans="1:16">
      <c r="A30" s="324" t="s">
        <v>151</v>
      </c>
      <c r="B30" s="325"/>
      <c r="C30" s="326"/>
      <c r="D30" s="95">
        <v>2.5000000000000001E-2</v>
      </c>
      <c r="E30" s="95">
        <v>0.25</v>
      </c>
      <c r="F30" s="177">
        <f>ОВЗ!F33</f>
        <v>55</v>
      </c>
      <c r="G30" s="117">
        <f t="shared" si="4"/>
        <v>13.75</v>
      </c>
      <c r="H30" s="125"/>
      <c r="I30" s="332"/>
      <c r="J30" s="322"/>
      <c r="K30" s="322"/>
      <c r="L30" s="322"/>
      <c r="M30" s="9"/>
      <c r="N30" s="9"/>
      <c r="O30" s="79"/>
    </row>
    <row r="31" spans="1:16">
      <c r="A31" s="324" t="s">
        <v>19</v>
      </c>
      <c r="B31" s="325"/>
      <c r="C31" s="326"/>
      <c r="D31" s="95">
        <v>5.0000000000000001E-3</v>
      </c>
      <c r="E31" s="95">
        <v>0.05</v>
      </c>
      <c r="F31" s="177">
        <f>ОВЗ!F34</f>
        <v>162.18</v>
      </c>
      <c r="G31" s="117">
        <f t="shared" si="4"/>
        <v>8.109</v>
      </c>
      <c r="H31" s="125"/>
      <c r="I31" s="412" t="s">
        <v>116</v>
      </c>
      <c r="J31" s="413"/>
      <c r="K31" s="413"/>
      <c r="L31" s="414"/>
      <c r="M31" s="9"/>
      <c r="N31" s="9"/>
      <c r="O31" s="39"/>
    </row>
    <row r="32" spans="1:16">
      <c r="A32" s="357" t="str">
        <f>ОВЗ!A35</f>
        <v>компот</v>
      </c>
      <c r="B32" s="343"/>
      <c r="C32" s="343"/>
      <c r="D32" s="95">
        <v>200</v>
      </c>
      <c r="E32" s="95"/>
      <c r="F32" s="177"/>
      <c r="G32" s="117">
        <f t="shared" si="0"/>
        <v>0</v>
      </c>
      <c r="H32" s="125"/>
      <c r="I32" s="191"/>
      <c r="J32" s="192"/>
      <c r="K32" s="192"/>
      <c r="L32" s="193"/>
      <c r="M32" s="9"/>
      <c r="N32" s="9"/>
      <c r="O32" s="39"/>
    </row>
    <row r="33" spans="1:15">
      <c r="A33" s="411" t="str">
        <f>ОВЗ!A36</f>
        <v>компотная смесь</v>
      </c>
      <c r="B33" s="410"/>
      <c r="C33" s="410"/>
      <c r="D33" s="95">
        <v>30</v>
      </c>
      <c r="E33" s="95">
        <v>0.3</v>
      </c>
      <c r="F33" s="177">
        <f>ОВЗ!F36</f>
        <v>230</v>
      </c>
      <c r="G33" s="117">
        <f t="shared" si="0"/>
        <v>69</v>
      </c>
      <c r="H33" s="125"/>
      <c r="I33" s="191"/>
      <c r="J33" s="192"/>
      <c r="K33" s="192"/>
      <c r="L33" s="193"/>
      <c r="M33" s="9"/>
      <c r="N33" s="9"/>
      <c r="O33" s="39"/>
    </row>
    <row r="34" spans="1:15">
      <c r="A34" s="357" t="s">
        <v>24</v>
      </c>
      <c r="B34" s="343"/>
      <c r="C34" s="343"/>
      <c r="D34" s="95">
        <v>0.02</v>
      </c>
      <c r="E34" s="95">
        <v>0.2</v>
      </c>
      <c r="F34" s="177">
        <f>ОВЗ!F37</f>
        <v>75</v>
      </c>
      <c r="G34" s="117">
        <f t="shared" si="0"/>
        <v>15</v>
      </c>
      <c r="H34" s="125"/>
      <c r="I34" s="191"/>
      <c r="J34" s="192"/>
      <c r="K34" s="192"/>
      <c r="L34" s="193"/>
      <c r="M34" s="9"/>
      <c r="N34" s="9"/>
      <c r="O34" s="39"/>
    </row>
    <row r="35" spans="1:15" ht="15.75" thickBot="1">
      <c r="A35" s="408" t="s">
        <v>153</v>
      </c>
      <c r="B35" s="409"/>
      <c r="C35" s="409"/>
      <c r="D35" s="185"/>
      <c r="E35" s="185"/>
      <c r="F35" s="185"/>
      <c r="G35" s="186">
        <f>SUM(G9:G34)</f>
        <v>993.93280000000004</v>
      </c>
      <c r="H35" s="35"/>
      <c r="I35" s="191"/>
      <c r="J35" s="192"/>
      <c r="K35" s="192"/>
      <c r="L35" s="193"/>
      <c r="M35" s="9"/>
      <c r="N35" s="9"/>
      <c r="O35" s="39"/>
    </row>
    <row r="36" spans="1:15">
      <c r="A36" s="324" t="s">
        <v>41</v>
      </c>
      <c r="B36" s="481"/>
      <c r="C36" s="482"/>
      <c r="D36" s="27">
        <v>0.04</v>
      </c>
      <c r="E36" s="9">
        <v>0</v>
      </c>
      <c r="F36" s="9">
        <v>7</v>
      </c>
      <c r="G36" s="129">
        <f t="shared" ref="G36:G38" si="5">E36*F36</f>
        <v>0</v>
      </c>
      <c r="H36" s="35"/>
      <c r="I36" s="407"/>
      <c r="J36" s="341"/>
      <c r="K36" s="341"/>
      <c r="L36" s="341"/>
      <c r="M36" s="9"/>
      <c r="N36" s="9"/>
      <c r="O36" s="39"/>
    </row>
    <row r="37" spans="1:15">
      <c r="A37" s="324" t="s">
        <v>17</v>
      </c>
      <c r="B37" s="481"/>
      <c r="C37" s="482"/>
      <c r="D37" s="27">
        <v>0.01</v>
      </c>
      <c r="E37" s="9">
        <v>0</v>
      </c>
      <c r="F37" s="9">
        <v>975.5</v>
      </c>
      <c r="G37" s="129">
        <f t="shared" si="5"/>
        <v>0</v>
      </c>
      <c r="H37" s="35"/>
      <c r="I37" s="407"/>
      <c r="J37" s="341"/>
      <c r="K37" s="341"/>
      <c r="L37" s="341"/>
      <c r="M37" s="9"/>
      <c r="N37" s="9"/>
      <c r="O37" s="39"/>
    </row>
    <row r="38" spans="1:15">
      <c r="A38" s="324" t="s">
        <v>167</v>
      </c>
      <c r="B38" s="481"/>
      <c r="C38" s="482"/>
      <c r="D38" s="27">
        <v>0.05</v>
      </c>
      <c r="E38" s="9">
        <v>10</v>
      </c>
      <c r="F38" s="9">
        <v>12</v>
      </c>
      <c r="G38" s="129">
        <f t="shared" si="5"/>
        <v>120</v>
      </c>
      <c r="H38" s="35"/>
      <c r="I38" s="407"/>
      <c r="J38" s="341"/>
      <c r="K38" s="341"/>
      <c r="L38" s="341"/>
      <c r="M38" s="9"/>
      <c r="N38" s="9"/>
      <c r="O38" s="39"/>
    </row>
    <row r="39" spans="1:15" ht="15.75" thickBot="1">
      <c r="A39" s="329" t="s">
        <v>103</v>
      </c>
      <c r="B39" s="330"/>
      <c r="C39" s="331"/>
      <c r="D39" s="9"/>
      <c r="E39" s="9"/>
      <c r="F39" s="189" t="s">
        <v>74</v>
      </c>
      <c r="G39" s="131"/>
      <c r="H39" s="172"/>
      <c r="I39" s="415"/>
      <c r="J39" s="416"/>
      <c r="K39" s="416"/>
      <c r="L39" s="416"/>
      <c r="M39" s="80"/>
      <c r="N39" s="80"/>
      <c r="O39" s="187"/>
    </row>
    <row r="40" spans="1:15" ht="15.75" thickBot="1">
      <c r="A40" s="324" t="s">
        <v>76</v>
      </c>
      <c r="B40" s="325"/>
      <c r="C40" s="326"/>
      <c r="D40" s="9">
        <v>1E-3</v>
      </c>
      <c r="E40" s="9">
        <v>0.01</v>
      </c>
      <c r="F40" s="9">
        <v>1300</v>
      </c>
      <c r="G40" s="131">
        <f>E40*F40</f>
        <v>13</v>
      </c>
      <c r="H40" s="172"/>
      <c r="I40" s="415"/>
      <c r="J40" s="416"/>
      <c r="K40" s="416"/>
      <c r="L40" s="416"/>
      <c r="M40" s="80"/>
      <c r="N40" s="80"/>
      <c r="O40" s="187"/>
    </row>
    <row r="41" spans="1:15" ht="15.75" thickBot="1">
      <c r="A41" s="324" t="s">
        <v>24</v>
      </c>
      <c r="B41" s="325"/>
      <c r="C41" s="326"/>
      <c r="D41" s="9">
        <v>1.4999999999999999E-2</v>
      </c>
      <c r="E41" s="9">
        <v>0.15</v>
      </c>
      <c r="F41" s="9">
        <f>F34</f>
        <v>75</v>
      </c>
      <c r="G41" s="129">
        <f>E41*F41</f>
        <v>11.25</v>
      </c>
      <c r="H41" s="173"/>
      <c r="I41" s="415"/>
      <c r="J41" s="416"/>
      <c r="K41" s="416"/>
      <c r="L41" s="416"/>
      <c r="M41" s="80"/>
      <c r="N41" s="80"/>
      <c r="O41" s="187"/>
    </row>
    <row r="42" spans="1:15" ht="15.75" thickBot="1">
      <c r="A42" s="485"/>
      <c r="B42" s="486"/>
      <c r="C42" s="487"/>
      <c r="D42" s="80"/>
      <c r="E42" s="80"/>
      <c r="F42" s="80"/>
      <c r="G42" s="186">
        <f>SUM(G36:G41)</f>
        <v>144.25</v>
      </c>
      <c r="H42" s="35"/>
      <c r="I42" s="415"/>
      <c r="J42" s="416"/>
      <c r="K42" s="416"/>
      <c r="L42" s="416"/>
      <c r="M42" s="80"/>
      <c r="N42" s="80"/>
      <c r="O42" s="187"/>
    </row>
    <row r="43" spans="1:15">
      <c r="A43" s="35"/>
      <c r="B43" s="35"/>
      <c r="C43" s="35"/>
      <c r="D43" s="35"/>
      <c r="E43" s="35"/>
      <c r="F43" s="35" t="s">
        <v>57</v>
      </c>
      <c r="G43" s="78">
        <f>G35+G42</f>
        <v>1138.1828</v>
      </c>
      <c r="H43" s="35"/>
    </row>
    <row r="44" spans="1:15">
      <c r="A44" s="35"/>
      <c r="B44" s="35"/>
      <c r="C44" s="35"/>
      <c r="D44" s="35"/>
      <c r="E44" s="35"/>
      <c r="F44" s="35"/>
      <c r="G44" s="35"/>
    </row>
  </sheetData>
  <mergeCells count="70">
    <mergeCell ref="I42:L42"/>
    <mergeCell ref="A25:C25"/>
    <mergeCell ref="I30:L30"/>
    <mergeCell ref="A26:C26"/>
    <mergeCell ref="I31:L31"/>
    <mergeCell ref="I36:L36"/>
    <mergeCell ref="I29:L29"/>
    <mergeCell ref="A41:C41"/>
    <mergeCell ref="A42:C42"/>
    <mergeCell ref="A38:C38"/>
    <mergeCell ref="A40:C40"/>
    <mergeCell ref="A39:C39"/>
    <mergeCell ref="I37:L37"/>
    <mergeCell ref="I38:L38"/>
    <mergeCell ref="I39:L39"/>
    <mergeCell ref="I40:L40"/>
    <mergeCell ref="H1:N2"/>
    <mergeCell ref="H3:N4"/>
    <mergeCell ref="H5:N5"/>
    <mergeCell ref="A12:C12"/>
    <mergeCell ref="A6:G6"/>
    <mergeCell ref="H6:N7"/>
    <mergeCell ref="A7:G7"/>
    <mergeCell ref="A8:C8"/>
    <mergeCell ref="H8:K8"/>
    <mergeCell ref="A9:C9"/>
    <mergeCell ref="A1:G2"/>
    <mergeCell ref="A3:G4"/>
    <mergeCell ref="A5:G5"/>
    <mergeCell ref="A10:C10"/>
    <mergeCell ref="I9:L9"/>
    <mergeCell ref="I10:L10"/>
    <mergeCell ref="A18:C18"/>
    <mergeCell ref="I15:L15"/>
    <mergeCell ref="I16:L16"/>
    <mergeCell ref="A13:C13"/>
    <mergeCell ref="A11:C11"/>
    <mergeCell ref="I17:L17"/>
    <mergeCell ref="I18:L18"/>
    <mergeCell ref="I11:L11"/>
    <mergeCell ref="I12:L12"/>
    <mergeCell ref="A14:C14"/>
    <mergeCell ref="I13:L13"/>
    <mergeCell ref="I14:L14"/>
    <mergeCell ref="A15:C15"/>
    <mergeCell ref="I27:L27"/>
    <mergeCell ref="A20:C20"/>
    <mergeCell ref="A21:C21"/>
    <mergeCell ref="A22:C22"/>
    <mergeCell ref="A19:C19"/>
    <mergeCell ref="I22:L22"/>
    <mergeCell ref="I19:L19"/>
    <mergeCell ref="I20:L20"/>
    <mergeCell ref="I21:L21"/>
    <mergeCell ref="I28:L28"/>
    <mergeCell ref="A16:C16"/>
    <mergeCell ref="A17:C17"/>
    <mergeCell ref="I41:L41"/>
    <mergeCell ref="A23:C23"/>
    <mergeCell ref="A24:C24"/>
    <mergeCell ref="A30:C30"/>
    <mergeCell ref="A31:C31"/>
    <mergeCell ref="A32:C32"/>
    <mergeCell ref="A37:C37"/>
    <mergeCell ref="A34:C34"/>
    <mergeCell ref="A35:C35"/>
    <mergeCell ref="A36:C36"/>
    <mergeCell ref="A33:C33"/>
    <mergeCell ref="I23:L23"/>
    <mergeCell ref="I24:L24"/>
  </mergeCells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P41"/>
  <sheetViews>
    <sheetView workbookViewId="0">
      <selection activeCell="Q28" sqref="Q28"/>
    </sheetView>
  </sheetViews>
  <sheetFormatPr defaultRowHeight="15"/>
  <cols>
    <col min="4" max="4" width="9.5703125" customWidth="1"/>
    <col min="5" max="5" width="9.85546875" customWidth="1"/>
    <col min="6" max="6" width="10.28515625" customWidth="1"/>
    <col min="10" max="10" width="0.140625" customWidth="1"/>
    <col min="11" max="11" width="11.7109375" customWidth="1"/>
    <col min="12" max="12" width="9.140625" customWidth="1"/>
    <col min="13" max="13" width="10" customWidth="1"/>
    <col min="14" max="14" width="9.28515625" customWidth="1"/>
  </cols>
  <sheetData>
    <row r="1" spans="1:14" ht="15" customHeight="1">
      <c r="A1" s="509" t="s">
        <v>96</v>
      </c>
      <c r="B1" s="510"/>
      <c r="C1" s="510"/>
      <c r="D1" s="510"/>
      <c r="E1" s="510"/>
      <c r="F1" s="510"/>
      <c r="G1" s="511"/>
      <c r="H1" s="521" t="str">
        <f>ГПД!H1</f>
        <v>Утверждаю: 02 декабря 2025г</v>
      </c>
      <c r="I1" s="522"/>
      <c r="J1" s="522"/>
      <c r="K1" s="522"/>
      <c r="L1" s="522"/>
      <c r="M1" s="522"/>
      <c r="N1" s="523"/>
    </row>
    <row r="2" spans="1:14" ht="15" customHeight="1">
      <c r="A2" s="512"/>
      <c r="B2" s="513"/>
      <c r="C2" s="513"/>
      <c r="D2" s="513"/>
      <c r="E2" s="513"/>
      <c r="F2" s="513"/>
      <c r="G2" s="514"/>
      <c r="H2" s="501"/>
      <c r="I2" s="502"/>
      <c r="J2" s="502"/>
      <c r="K2" s="502"/>
      <c r="L2" s="502"/>
      <c r="M2" s="502"/>
      <c r="N2" s="503"/>
    </row>
    <row r="3" spans="1:14" ht="15" customHeight="1">
      <c r="A3" s="515" t="s">
        <v>33</v>
      </c>
      <c r="B3" s="516"/>
      <c r="C3" s="516"/>
      <c r="D3" s="516"/>
      <c r="E3" s="516"/>
      <c r="F3" s="516"/>
      <c r="G3" s="517"/>
      <c r="H3" s="498" t="s">
        <v>120</v>
      </c>
      <c r="I3" s="499"/>
      <c r="J3" s="499"/>
      <c r="K3" s="499"/>
      <c r="L3" s="499"/>
      <c r="M3" s="499"/>
      <c r="N3" s="500"/>
    </row>
    <row r="4" spans="1:14" ht="15" customHeight="1">
      <c r="A4" s="515"/>
      <c r="B4" s="516"/>
      <c r="C4" s="516"/>
      <c r="D4" s="516"/>
      <c r="E4" s="516"/>
      <c r="F4" s="516"/>
      <c r="G4" s="517"/>
      <c r="H4" s="501"/>
      <c r="I4" s="502"/>
      <c r="J4" s="502"/>
      <c r="K4" s="502"/>
      <c r="L4" s="502"/>
      <c r="M4" s="502"/>
      <c r="N4" s="503"/>
    </row>
    <row r="5" spans="1:14" ht="21">
      <c r="A5" s="518" t="s">
        <v>95</v>
      </c>
      <c r="B5" s="519"/>
      <c r="C5" s="519"/>
      <c r="D5" s="519"/>
      <c r="E5" s="519"/>
      <c r="F5" s="519"/>
      <c r="G5" s="520"/>
      <c r="H5" s="504"/>
      <c r="I5" s="505"/>
      <c r="J5" s="505"/>
      <c r="K5" s="505"/>
      <c r="L5" s="505"/>
      <c r="M5" s="505"/>
      <c r="N5" s="506"/>
    </row>
    <row r="6" spans="1:14" ht="15" customHeight="1">
      <c r="A6" s="524" t="s">
        <v>68</v>
      </c>
      <c r="B6" s="525"/>
      <c r="C6" s="525"/>
      <c r="D6" s="525"/>
      <c r="E6" s="525"/>
      <c r="F6" s="525"/>
      <c r="G6" s="526"/>
      <c r="H6" s="527" t="s">
        <v>34</v>
      </c>
      <c r="I6" s="528"/>
      <c r="J6" s="528"/>
      <c r="K6" s="528"/>
      <c r="L6" s="528"/>
      <c r="M6" s="528"/>
      <c r="N6" s="529"/>
    </row>
    <row r="7" spans="1:14" ht="15" customHeight="1" thickBot="1">
      <c r="A7" s="533"/>
      <c r="B7" s="534"/>
      <c r="C7" s="534"/>
      <c r="D7" s="534"/>
      <c r="E7" s="534"/>
      <c r="F7" s="534"/>
      <c r="G7" s="535"/>
      <c r="H7" s="530"/>
      <c r="I7" s="531"/>
      <c r="J7" s="531"/>
      <c r="K7" s="531"/>
      <c r="L7" s="531"/>
      <c r="M7" s="531"/>
      <c r="N7" s="532"/>
    </row>
    <row r="8" spans="1:14" ht="15.75" thickBot="1">
      <c r="A8" s="536" t="s">
        <v>35</v>
      </c>
      <c r="B8" s="537"/>
      <c r="C8" s="537"/>
      <c r="D8" s="195" t="s">
        <v>39</v>
      </c>
      <c r="E8" s="196" t="s">
        <v>36</v>
      </c>
      <c r="F8" s="196" t="s">
        <v>37</v>
      </c>
      <c r="G8" s="197" t="s">
        <v>38</v>
      </c>
      <c r="H8" s="538" t="s">
        <v>35</v>
      </c>
      <c r="I8" s="539"/>
      <c r="J8" s="539"/>
      <c r="K8" s="539"/>
      <c r="L8" s="196" t="s">
        <v>36</v>
      </c>
      <c r="M8" s="196" t="s">
        <v>37</v>
      </c>
      <c r="N8" s="197" t="s">
        <v>38</v>
      </c>
    </row>
    <row r="9" spans="1:14" ht="15.75" thickBot="1">
      <c r="A9" s="507" t="s">
        <v>143</v>
      </c>
      <c r="B9" s="508"/>
      <c r="C9" s="508"/>
      <c r="D9" s="198">
        <v>100</v>
      </c>
      <c r="E9" s="199">
        <v>100</v>
      </c>
      <c r="F9" s="200"/>
      <c r="G9" s="201"/>
      <c r="H9" s="540" t="str">
        <f>A10</f>
        <v>мука</v>
      </c>
      <c r="I9" s="541"/>
      <c r="J9" s="541"/>
      <c r="K9" s="541"/>
      <c r="L9" s="202">
        <f>E10+E18+E26+E33</f>
        <v>18.399999999999999</v>
      </c>
      <c r="M9" s="202">
        <f t="shared" ref="M9:M14" si="0">F10</f>
        <v>53.95</v>
      </c>
      <c r="N9" s="203">
        <f>L9*M9</f>
        <v>992.68</v>
      </c>
    </row>
    <row r="10" spans="1:14" ht="15.75" thickBot="1">
      <c r="A10" s="488" t="s">
        <v>23</v>
      </c>
      <c r="B10" s="489"/>
      <c r="C10" s="489"/>
      <c r="D10" s="204">
        <f>E10/E9</f>
        <v>4.4999999999999998E-2</v>
      </c>
      <c r="E10" s="205">
        <v>4.5</v>
      </c>
      <c r="F10" s="205">
        <f>F18</f>
        <v>53.95</v>
      </c>
      <c r="G10" s="206">
        <f>E10*F10</f>
        <v>242.77500000000001</v>
      </c>
      <c r="H10" s="490" t="str">
        <f t="shared" ref="H10" si="1">A11</f>
        <v>сахар</v>
      </c>
      <c r="I10" s="491"/>
      <c r="J10" s="491"/>
      <c r="K10" s="491"/>
      <c r="L10" s="207">
        <f>E11+E19+E28+E34</f>
        <v>3.2</v>
      </c>
      <c r="M10" s="207">
        <f>F11</f>
        <v>75</v>
      </c>
      <c r="N10" s="203">
        <f t="shared" ref="N10:N16" si="2">L10*M10</f>
        <v>240</v>
      </c>
    </row>
    <row r="11" spans="1:14" ht="15.75" thickBot="1">
      <c r="A11" s="492" t="s">
        <v>24</v>
      </c>
      <c r="B11" s="493"/>
      <c r="C11" s="493"/>
      <c r="D11" s="208">
        <f>E11/E10</f>
        <v>6.6666666666666666E-2</v>
      </c>
      <c r="E11" s="205">
        <v>0.3</v>
      </c>
      <c r="F11" s="205">
        <f>F19</f>
        <v>75</v>
      </c>
      <c r="G11" s="206">
        <f t="shared" ref="G11:G15" si="3">E11*F11</f>
        <v>22.5</v>
      </c>
      <c r="H11" s="490" t="str">
        <f>A12</f>
        <v>маргарин</v>
      </c>
      <c r="I11" s="491"/>
      <c r="J11" s="491"/>
      <c r="K11" s="491"/>
      <c r="L11" s="207">
        <f>E12+E20+E29+E35</f>
        <v>5.3</v>
      </c>
      <c r="M11" s="207">
        <f t="shared" si="0"/>
        <v>195</v>
      </c>
      <c r="N11" s="203">
        <f t="shared" si="2"/>
        <v>1033.5</v>
      </c>
    </row>
    <row r="12" spans="1:14" ht="15.75" thickBot="1">
      <c r="A12" s="496" t="s">
        <v>49</v>
      </c>
      <c r="B12" s="497"/>
      <c r="C12" s="497"/>
      <c r="D12" s="209">
        <f>E12/E9</f>
        <v>2.3E-2</v>
      </c>
      <c r="E12" s="209">
        <v>2.2999999999999998</v>
      </c>
      <c r="F12" s="209">
        <f>F20</f>
        <v>195</v>
      </c>
      <c r="G12" s="206">
        <f t="shared" si="3"/>
        <v>448.49999999999994</v>
      </c>
      <c r="H12" s="490" t="str">
        <f>A14</f>
        <v>дрожжи</v>
      </c>
      <c r="I12" s="491"/>
      <c r="J12" s="491"/>
      <c r="K12" s="491"/>
      <c r="L12" s="207">
        <f>E14+E21+E27+E36</f>
        <v>0.3</v>
      </c>
      <c r="M12" s="207">
        <f>F14</f>
        <v>158</v>
      </c>
      <c r="N12" s="203">
        <f t="shared" si="2"/>
        <v>47.4</v>
      </c>
    </row>
    <row r="13" spans="1:14" ht="15.75" thickBot="1">
      <c r="A13" s="210" t="s">
        <v>132</v>
      </c>
      <c r="B13" s="211"/>
      <c r="C13" s="211"/>
      <c r="D13" s="209">
        <f>E13/E9</f>
        <v>7.0000000000000007E-2</v>
      </c>
      <c r="E13" s="209">
        <v>7</v>
      </c>
      <c r="F13" s="209">
        <v>7</v>
      </c>
      <c r="G13" s="206">
        <f>F13*E13</f>
        <v>49</v>
      </c>
      <c r="H13" s="546" t="str">
        <f>A13</f>
        <v>яйцо</v>
      </c>
      <c r="I13" s="547"/>
      <c r="J13" s="547"/>
      <c r="K13" s="548"/>
      <c r="L13" s="207">
        <f>E13+E30</f>
        <v>19</v>
      </c>
      <c r="M13" s="207">
        <f>F13</f>
        <v>7</v>
      </c>
      <c r="N13" s="203">
        <f t="shared" si="2"/>
        <v>133</v>
      </c>
    </row>
    <row r="14" spans="1:14" ht="15.75" thickBot="1">
      <c r="A14" s="496" t="s">
        <v>47</v>
      </c>
      <c r="B14" s="497"/>
      <c r="C14" s="497"/>
      <c r="D14" s="209">
        <f>E14/E9</f>
        <v>1E-3</v>
      </c>
      <c r="E14" s="209">
        <v>0.1</v>
      </c>
      <c r="F14" s="209">
        <v>158</v>
      </c>
      <c r="G14" s="206">
        <f t="shared" si="3"/>
        <v>15.8</v>
      </c>
      <c r="H14" s="490" t="str">
        <f>A15</f>
        <v>картофель</v>
      </c>
      <c r="I14" s="491"/>
      <c r="J14" s="491"/>
      <c r="K14" s="491"/>
      <c r="L14" s="207">
        <f>E15</f>
        <v>6</v>
      </c>
      <c r="M14" s="207">
        <f t="shared" si="0"/>
        <v>30</v>
      </c>
      <c r="N14" s="203">
        <f t="shared" si="2"/>
        <v>180</v>
      </c>
    </row>
    <row r="15" spans="1:14" ht="15.75" thickBot="1">
      <c r="A15" s="496" t="s">
        <v>18</v>
      </c>
      <c r="B15" s="497"/>
      <c r="C15" s="497"/>
      <c r="D15" s="209">
        <f>E15/E9</f>
        <v>0.06</v>
      </c>
      <c r="E15" s="209">
        <v>6</v>
      </c>
      <c r="F15" s="209">
        <v>30</v>
      </c>
      <c r="G15" s="206">
        <f t="shared" si="3"/>
        <v>180</v>
      </c>
      <c r="H15" s="490" t="str">
        <f>A37</f>
        <v>молоко сгущёное варёное</v>
      </c>
      <c r="I15" s="491"/>
      <c r="J15" s="491"/>
      <c r="K15" s="491"/>
      <c r="L15" s="207">
        <f>E37</f>
        <v>1.25</v>
      </c>
      <c r="M15" s="207">
        <f>F37</f>
        <v>235</v>
      </c>
      <c r="N15" s="203">
        <f t="shared" si="2"/>
        <v>293.75</v>
      </c>
    </row>
    <row r="16" spans="1:14">
      <c r="A16" s="490"/>
      <c r="B16" s="491"/>
      <c r="C16" s="491"/>
      <c r="D16" s="209"/>
      <c r="E16" s="209"/>
      <c r="F16" s="209">
        <f>G16/E9</f>
        <v>9.5857499999999973</v>
      </c>
      <c r="G16" s="212">
        <f>SUM(G10:G15)</f>
        <v>958.57499999999982</v>
      </c>
      <c r="H16" s="490">
        <f>A22</f>
        <v>0</v>
      </c>
      <c r="I16" s="491"/>
      <c r="J16" s="491"/>
      <c r="K16" s="491"/>
      <c r="L16" s="207">
        <f>E22</f>
        <v>0</v>
      </c>
      <c r="M16" s="207">
        <f>F22</f>
        <v>0</v>
      </c>
      <c r="N16" s="203">
        <f t="shared" si="2"/>
        <v>0</v>
      </c>
    </row>
    <row r="17" spans="1:16">
      <c r="A17" s="494" t="s">
        <v>145</v>
      </c>
      <c r="B17" s="495"/>
      <c r="C17" s="495"/>
      <c r="D17" s="213">
        <v>100</v>
      </c>
      <c r="E17" s="213">
        <v>25</v>
      </c>
      <c r="F17" s="213"/>
      <c r="G17" s="214"/>
      <c r="H17" s="490"/>
      <c r="I17" s="491"/>
      <c r="J17" s="491"/>
      <c r="K17" s="491"/>
      <c r="L17" s="207"/>
      <c r="M17" s="207"/>
      <c r="N17" s="215"/>
      <c r="O17" s="14"/>
    </row>
    <row r="18" spans="1:16">
      <c r="A18" s="488" t="s">
        <v>23</v>
      </c>
      <c r="B18" s="489"/>
      <c r="C18" s="489"/>
      <c r="D18" s="204">
        <f>E18/E17</f>
        <v>0.1</v>
      </c>
      <c r="E18" s="205">
        <v>2.5</v>
      </c>
      <c r="F18" s="205">
        <f>F26</f>
        <v>53.95</v>
      </c>
      <c r="G18" s="206">
        <f>E18*F18</f>
        <v>134.875</v>
      </c>
      <c r="H18" s="490"/>
      <c r="I18" s="491"/>
      <c r="J18" s="491"/>
      <c r="K18" s="491"/>
      <c r="L18" s="207"/>
      <c r="M18" s="207"/>
      <c r="N18" s="216">
        <f>SUM(N9:N16)</f>
        <v>2920.33</v>
      </c>
      <c r="O18" s="14">
        <f>G40-N18</f>
        <v>0</v>
      </c>
    </row>
    <row r="19" spans="1:16">
      <c r="A19" s="492" t="s">
        <v>24</v>
      </c>
      <c r="B19" s="493"/>
      <c r="C19" s="493"/>
      <c r="D19" s="204">
        <f>E19/E17</f>
        <v>1.6E-2</v>
      </c>
      <c r="E19" s="205">
        <v>0.4</v>
      </c>
      <c r="F19" s="205">
        <f>F28</f>
        <v>75</v>
      </c>
      <c r="G19" s="206">
        <f t="shared" ref="G19:G20" si="4">E19*F19</f>
        <v>30</v>
      </c>
      <c r="H19" s="490"/>
      <c r="I19" s="491"/>
      <c r="J19" s="491"/>
      <c r="K19" s="491"/>
      <c r="L19" s="207"/>
      <c r="M19" s="207"/>
      <c r="N19" s="215"/>
      <c r="O19" s="14"/>
    </row>
    <row r="20" spans="1:16">
      <c r="A20" s="496" t="s">
        <v>49</v>
      </c>
      <c r="B20" s="497"/>
      <c r="C20" s="497"/>
      <c r="D20" s="209">
        <f>E20/E17</f>
        <v>1.6E-2</v>
      </c>
      <c r="E20" s="209">
        <v>0.4</v>
      </c>
      <c r="F20" s="209">
        <f>F29</f>
        <v>195</v>
      </c>
      <c r="G20" s="206">
        <f t="shared" si="4"/>
        <v>78</v>
      </c>
      <c r="H20" s="490"/>
      <c r="I20" s="491"/>
      <c r="J20" s="491"/>
      <c r="K20" s="491"/>
      <c r="L20" s="207"/>
      <c r="M20" s="207"/>
      <c r="N20" s="215"/>
      <c r="O20" s="14"/>
      <c r="P20" s="14">
        <v>2</v>
      </c>
    </row>
    <row r="21" spans="1:16">
      <c r="A21" s="210" t="str">
        <f>A14</f>
        <v>дрожжи</v>
      </c>
      <c r="B21" s="211"/>
      <c r="C21" s="211"/>
      <c r="D21" s="209">
        <f>E21/E17</f>
        <v>2E-3</v>
      </c>
      <c r="E21" s="209">
        <v>0.05</v>
      </c>
      <c r="F21" s="209">
        <v>158</v>
      </c>
      <c r="G21" s="206">
        <f>F21*E21</f>
        <v>7.9</v>
      </c>
      <c r="H21" s="490"/>
      <c r="I21" s="491"/>
      <c r="J21" s="491"/>
      <c r="K21" s="491"/>
      <c r="L21" s="207"/>
      <c r="M21" s="207"/>
      <c r="N21" s="217"/>
      <c r="O21" s="14"/>
    </row>
    <row r="22" spans="1:16">
      <c r="A22" s="496"/>
      <c r="B22" s="497"/>
      <c r="C22" s="497"/>
      <c r="D22" s="209"/>
      <c r="E22" s="209"/>
      <c r="F22" s="209"/>
      <c r="G22" s="206"/>
      <c r="H22" s="490"/>
      <c r="I22" s="491"/>
      <c r="J22" s="491"/>
      <c r="K22" s="491"/>
      <c r="L22" s="218">
        <v>1</v>
      </c>
      <c r="M22" s="207" t="s">
        <v>111</v>
      </c>
      <c r="N22" s="219">
        <f>N18*P20</f>
        <v>5840.66</v>
      </c>
      <c r="O22" s="14"/>
    </row>
    <row r="23" spans="1:16">
      <c r="A23" s="504"/>
      <c r="B23" s="505"/>
      <c r="C23" s="542"/>
      <c r="D23" s="220"/>
      <c r="E23" s="221"/>
      <c r="F23" s="221">
        <f>G23/E17</f>
        <v>10.031000000000001</v>
      </c>
      <c r="G23" s="216">
        <f>SUM(G18:G22)</f>
        <v>250.77500000000001</v>
      </c>
      <c r="H23" s="490"/>
      <c r="I23" s="491"/>
      <c r="J23" s="491"/>
      <c r="K23" s="491"/>
      <c r="L23" s="207"/>
      <c r="M23" s="218"/>
      <c r="N23" s="215"/>
    </row>
    <row r="24" spans="1:16">
      <c r="A24" s="553"/>
      <c r="B24" s="554"/>
      <c r="C24" s="555"/>
      <c r="D24" s="222"/>
      <c r="E24" s="223"/>
      <c r="F24" s="223"/>
      <c r="G24" s="224"/>
      <c r="H24" s="490"/>
      <c r="I24" s="491"/>
      <c r="J24" s="491"/>
      <c r="K24" s="491"/>
      <c r="L24" s="207"/>
      <c r="M24" s="207"/>
      <c r="N24" s="225"/>
    </row>
    <row r="25" spans="1:16">
      <c r="A25" s="494" t="s">
        <v>144</v>
      </c>
      <c r="B25" s="495"/>
      <c r="C25" s="495"/>
      <c r="D25" s="213">
        <v>75</v>
      </c>
      <c r="E25" s="213">
        <v>150</v>
      </c>
      <c r="F25" s="213"/>
      <c r="G25" s="214"/>
      <c r="H25" s="504"/>
      <c r="I25" s="505"/>
      <c r="J25" s="505"/>
      <c r="K25" s="542"/>
      <c r="L25" s="207"/>
      <c r="M25" s="207"/>
      <c r="N25" s="215"/>
    </row>
    <row r="26" spans="1:16">
      <c r="A26" s="488" t="s">
        <v>23</v>
      </c>
      <c r="B26" s="489"/>
      <c r="C26" s="489"/>
      <c r="D26" s="204">
        <f>E26/E25</f>
        <v>0.06</v>
      </c>
      <c r="E26" s="205">
        <v>9</v>
      </c>
      <c r="F26" s="205">
        <v>53.95</v>
      </c>
      <c r="G26" s="226">
        <f>E26*F26</f>
        <v>485.55</v>
      </c>
      <c r="H26" s="504"/>
      <c r="I26" s="505"/>
      <c r="J26" s="505"/>
      <c r="K26" s="542"/>
      <c r="L26" s="207"/>
      <c r="M26" s="207"/>
      <c r="N26" s="215"/>
    </row>
    <row r="27" spans="1:16">
      <c r="A27" s="490" t="s">
        <v>47</v>
      </c>
      <c r="B27" s="489"/>
      <c r="C27" s="489"/>
      <c r="D27" s="204">
        <v>1E-3</v>
      </c>
      <c r="E27" s="205">
        <v>0.1</v>
      </c>
      <c r="F27" s="205">
        <v>158</v>
      </c>
      <c r="G27" s="226">
        <f>E27*F27</f>
        <v>15.8</v>
      </c>
      <c r="H27" s="543" t="s">
        <v>110</v>
      </c>
      <c r="I27" s="544"/>
      <c r="J27" s="544"/>
      <c r="K27" s="545"/>
      <c r="L27" s="207"/>
      <c r="M27" s="207"/>
      <c r="N27" s="215"/>
    </row>
    <row r="28" spans="1:16">
      <c r="A28" s="492" t="s">
        <v>24</v>
      </c>
      <c r="B28" s="493"/>
      <c r="C28" s="493"/>
      <c r="D28" s="204">
        <f>E28/E25</f>
        <v>1.4666666666666668E-2</v>
      </c>
      <c r="E28" s="205">
        <v>2.2000000000000002</v>
      </c>
      <c r="F28" s="205">
        <v>75</v>
      </c>
      <c r="G28" s="226">
        <f t="shared" ref="G28:G29" si="5">E28*F28</f>
        <v>165</v>
      </c>
      <c r="H28" s="504"/>
      <c r="I28" s="505"/>
      <c r="J28" s="505"/>
      <c r="K28" s="542"/>
      <c r="L28" s="207"/>
      <c r="M28" s="207"/>
      <c r="N28" s="215"/>
    </row>
    <row r="29" spans="1:16">
      <c r="A29" s="496" t="s">
        <v>49</v>
      </c>
      <c r="B29" s="497"/>
      <c r="C29" s="497"/>
      <c r="D29" s="209">
        <f>E29/E25</f>
        <v>1.5333333333333332E-2</v>
      </c>
      <c r="E29" s="209">
        <v>2.2999999999999998</v>
      </c>
      <c r="F29" s="209">
        <v>195</v>
      </c>
      <c r="G29" s="226">
        <f t="shared" si="5"/>
        <v>448.49999999999994</v>
      </c>
      <c r="H29" s="504"/>
      <c r="I29" s="505"/>
      <c r="J29" s="505"/>
      <c r="K29" s="542"/>
      <c r="L29" s="207"/>
      <c r="M29" s="207"/>
      <c r="N29" s="215"/>
    </row>
    <row r="30" spans="1:16">
      <c r="A30" s="210" t="s">
        <v>132</v>
      </c>
      <c r="B30" s="211"/>
      <c r="C30" s="211"/>
      <c r="D30" s="209">
        <f>E30/E25</f>
        <v>0.08</v>
      </c>
      <c r="E30" s="209">
        <v>12</v>
      </c>
      <c r="F30" s="209">
        <v>7</v>
      </c>
      <c r="G30" s="226">
        <f>F30*E30</f>
        <v>84</v>
      </c>
      <c r="H30" s="543"/>
      <c r="I30" s="544"/>
      <c r="J30" s="544"/>
      <c r="K30" s="545"/>
      <c r="L30" s="227"/>
      <c r="M30" s="228"/>
      <c r="N30" s="215"/>
    </row>
    <row r="31" spans="1:16" ht="15.75" thickBot="1">
      <c r="A31" s="496"/>
      <c r="B31" s="497"/>
      <c r="C31" s="497"/>
      <c r="D31" s="209"/>
      <c r="E31" s="209"/>
      <c r="F31" s="209">
        <f>G31/E25</f>
        <v>7.9923333333333328</v>
      </c>
      <c r="G31" s="229">
        <f>SUM(G26:G30)</f>
        <v>1198.8499999999999</v>
      </c>
      <c r="H31" s="543"/>
      <c r="I31" s="544"/>
      <c r="J31" s="544"/>
      <c r="K31" s="545"/>
      <c r="L31" s="207"/>
      <c r="M31" s="207"/>
      <c r="N31" s="215"/>
    </row>
    <row r="32" spans="1:16">
      <c r="A32" s="507" t="s">
        <v>146</v>
      </c>
      <c r="B32" s="508"/>
      <c r="C32" s="508"/>
      <c r="D32" s="198">
        <v>100</v>
      </c>
      <c r="E32" s="199">
        <v>50</v>
      </c>
      <c r="F32" s="200"/>
      <c r="G32" s="201"/>
      <c r="H32" s="543"/>
      <c r="I32" s="544"/>
      <c r="J32" s="544"/>
      <c r="K32" s="545"/>
      <c r="L32" s="207"/>
      <c r="M32" s="207"/>
      <c r="N32" s="215"/>
    </row>
    <row r="33" spans="1:14">
      <c r="A33" s="488" t="s">
        <v>23</v>
      </c>
      <c r="B33" s="489"/>
      <c r="C33" s="489"/>
      <c r="D33" s="204">
        <f>E33/E32</f>
        <v>4.8000000000000001E-2</v>
      </c>
      <c r="E33" s="205">
        <v>2.4</v>
      </c>
      <c r="F33" s="205">
        <f>F26</f>
        <v>53.95</v>
      </c>
      <c r="G33" s="206">
        <f>E33*F33</f>
        <v>129.47999999999999</v>
      </c>
      <c r="H33" s="552"/>
      <c r="I33" s="552"/>
      <c r="J33" s="552"/>
      <c r="K33" s="552"/>
      <c r="L33" s="207"/>
      <c r="M33" s="207"/>
      <c r="N33" s="207"/>
    </row>
    <row r="34" spans="1:14">
      <c r="A34" s="492" t="s">
        <v>24</v>
      </c>
      <c r="B34" s="493"/>
      <c r="C34" s="493"/>
      <c r="D34" s="208">
        <f>E34/E33</f>
        <v>0.125</v>
      </c>
      <c r="E34" s="205">
        <v>0.3</v>
      </c>
      <c r="F34" s="205">
        <f>F28</f>
        <v>75</v>
      </c>
      <c r="G34" s="206">
        <f t="shared" ref="G34:G35" si="6">E34*F34</f>
        <v>22.5</v>
      </c>
      <c r="H34" s="552"/>
      <c r="I34" s="552"/>
      <c r="J34" s="552"/>
      <c r="K34" s="552"/>
      <c r="L34" s="207"/>
      <c r="M34" s="207"/>
      <c r="N34" s="207"/>
    </row>
    <row r="35" spans="1:14">
      <c r="A35" s="496" t="s">
        <v>49</v>
      </c>
      <c r="B35" s="497"/>
      <c r="C35" s="497"/>
      <c r="D35" s="209">
        <f>E35/E32</f>
        <v>6.0000000000000001E-3</v>
      </c>
      <c r="E35" s="209">
        <v>0.3</v>
      </c>
      <c r="F35" s="209">
        <v>195</v>
      </c>
      <c r="G35" s="206">
        <f t="shared" si="6"/>
        <v>58.5</v>
      </c>
      <c r="H35" s="552"/>
      <c r="I35" s="552"/>
      <c r="J35" s="552"/>
      <c r="K35" s="552"/>
      <c r="L35" s="207"/>
      <c r="M35" s="207"/>
      <c r="N35" s="207"/>
    </row>
    <row r="36" spans="1:14">
      <c r="A36" s="496" t="s">
        <v>47</v>
      </c>
      <c r="B36" s="497"/>
      <c r="C36" s="497"/>
      <c r="D36" s="209">
        <f>E36/E32</f>
        <v>1E-3</v>
      </c>
      <c r="E36" s="209">
        <v>0.05</v>
      </c>
      <c r="F36" s="209">
        <v>158</v>
      </c>
      <c r="G36" s="206">
        <f t="shared" ref="G36:G37" si="7">E36*F36</f>
        <v>7.9</v>
      </c>
      <c r="H36" s="552"/>
      <c r="I36" s="552"/>
      <c r="J36" s="552"/>
      <c r="K36" s="552"/>
      <c r="L36" s="207"/>
      <c r="M36" s="207"/>
      <c r="N36" s="207"/>
    </row>
    <row r="37" spans="1:14">
      <c r="A37" s="496" t="s">
        <v>147</v>
      </c>
      <c r="B37" s="497"/>
      <c r="C37" s="497"/>
      <c r="D37" s="209">
        <f>E37/E32</f>
        <v>2.5000000000000001E-2</v>
      </c>
      <c r="E37" s="209">
        <v>1.25</v>
      </c>
      <c r="F37" s="209">
        <v>235</v>
      </c>
      <c r="G37" s="206">
        <f t="shared" si="7"/>
        <v>293.75</v>
      </c>
      <c r="H37" s="552"/>
      <c r="I37" s="552"/>
      <c r="J37" s="552"/>
      <c r="K37" s="552"/>
      <c r="L37" s="207"/>
      <c r="M37" s="207"/>
      <c r="N37" s="207"/>
    </row>
    <row r="38" spans="1:14">
      <c r="A38" s="490"/>
      <c r="B38" s="491"/>
      <c r="C38" s="491"/>
      <c r="D38" s="209"/>
      <c r="E38" s="209"/>
      <c r="F38" s="209">
        <f>G38/E32</f>
        <v>10.242599999999999</v>
      </c>
      <c r="G38" s="212">
        <f>SUM(G33:G37)</f>
        <v>512.13</v>
      </c>
      <c r="H38" s="552"/>
      <c r="I38" s="552"/>
      <c r="J38" s="552"/>
      <c r="K38" s="552"/>
      <c r="L38" s="207"/>
      <c r="M38" s="207"/>
      <c r="N38" s="207"/>
    </row>
    <row r="39" spans="1:14">
      <c r="A39" s="496"/>
      <c r="B39" s="497"/>
      <c r="C39" s="497"/>
      <c r="D39" s="209"/>
      <c r="E39" s="209"/>
      <c r="F39" s="209"/>
      <c r="G39" s="229"/>
      <c r="H39" s="552"/>
      <c r="I39" s="552"/>
      <c r="J39" s="552"/>
      <c r="K39" s="552"/>
      <c r="L39" s="207"/>
      <c r="M39" s="207"/>
      <c r="N39" s="207"/>
    </row>
    <row r="40" spans="1:14" ht="15.75" thickBot="1">
      <c r="A40" s="549"/>
      <c r="B40" s="550"/>
      <c r="C40" s="551"/>
      <c r="D40" s="230"/>
      <c r="E40" s="230"/>
      <c r="F40" s="230"/>
      <c r="G40" s="231">
        <f>G38+G31+G23+G16</f>
        <v>2920.33</v>
      </c>
      <c r="H40" s="552"/>
      <c r="I40" s="552"/>
      <c r="J40" s="552"/>
      <c r="K40" s="552"/>
      <c r="L40" s="207"/>
      <c r="M40" s="207"/>
      <c r="N40" s="207"/>
    </row>
    <row r="41" spans="1:14">
      <c r="H41" s="348"/>
      <c r="I41" s="348"/>
      <c r="J41" s="348"/>
      <c r="K41" s="348"/>
      <c r="L41" s="1"/>
      <c r="M41" s="1"/>
      <c r="N41" s="1"/>
    </row>
  </sheetData>
  <mergeCells count="73">
    <mergeCell ref="H41:K41"/>
    <mergeCell ref="A36:C36"/>
    <mergeCell ref="A37:C37"/>
    <mergeCell ref="A38:C38"/>
    <mergeCell ref="A39:C39"/>
    <mergeCell ref="H40:K40"/>
    <mergeCell ref="H36:K36"/>
    <mergeCell ref="H37:K37"/>
    <mergeCell ref="H38:K38"/>
    <mergeCell ref="A32:C32"/>
    <mergeCell ref="A33:C33"/>
    <mergeCell ref="A34:C34"/>
    <mergeCell ref="A35:C35"/>
    <mergeCell ref="H34:K34"/>
    <mergeCell ref="H35:K35"/>
    <mergeCell ref="A12:C12"/>
    <mergeCell ref="A25:C25"/>
    <mergeCell ref="A26:C26"/>
    <mergeCell ref="A28:C28"/>
    <mergeCell ref="A29:C29"/>
    <mergeCell ref="A27:C27"/>
    <mergeCell ref="A23:C23"/>
    <mergeCell ref="A20:C20"/>
    <mergeCell ref="H31:K31"/>
    <mergeCell ref="H32:K32"/>
    <mergeCell ref="H13:K13"/>
    <mergeCell ref="A40:C40"/>
    <mergeCell ref="H33:K33"/>
    <mergeCell ref="A24:C24"/>
    <mergeCell ref="H28:K28"/>
    <mergeCell ref="H14:K14"/>
    <mergeCell ref="H15:K15"/>
    <mergeCell ref="H30:K30"/>
    <mergeCell ref="H29:K29"/>
    <mergeCell ref="A31:C31"/>
    <mergeCell ref="H39:K39"/>
    <mergeCell ref="H27:K27"/>
    <mergeCell ref="H24:K24"/>
    <mergeCell ref="H17:K17"/>
    <mergeCell ref="H18:K18"/>
    <mergeCell ref="H19:K19"/>
    <mergeCell ref="H20:K20"/>
    <mergeCell ref="H25:K25"/>
    <mergeCell ref="H26:K26"/>
    <mergeCell ref="H3:N4"/>
    <mergeCell ref="H5:N5"/>
    <mergeCell ref="A9:C9"/>
    <mergeCell ref="A1:G2"/>
    <mergeCell ref="A3:G4"/>
    <mergeCell ref="A5:G5"/>
    <mergeCell ref="H1:N2"/>
    <mergeCell ref="A6:G6"/>
    <mergeCell ref="H6:N7"/>
    <mergeCell ref="A7:G7"/>
    <mergeCell ref="A8:C8"/>
    <mergeCell ref="H8:K8"/>
    <mergeCell ref="H9:K9"/>
    <mergeCell ref="A10:C10"/>
    <mergeCell ref="H23:K23"/>
    <mergeCell ref="H11:K11"/>
    <mergeCell ref="H12:K12"/>
    <mergeCell ref="A11:C11"/>
    <mergeCell ref="A16:C16"/>
    <mergeCell ref="A17:C17"/>
    <mergeCell ref="A14:C14"/>
    <mergeCell ref="A15:C15"/>
    <mergeCell ref="A22:C22"/>
    <mergeCell ref="H22:K22"/>
    <mergeCell ref="H16:K16"/>
    <mergeCell ref="H21:K21"/>
    <mergeCell ref="A18:C18"/>
    <mergeCell ref="A19:C19"/>
    <mergeCell ref="H10:K10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Q46"/>
  <sheetViews>
    <sheetView workbookViewId="0">
      <selection activeCell="M34" sqref="M34:N34"/>
    </sheetView>
  </sheetViews>
  <sheetFormatPr defaultRowHeight="15"/>
  <cols>
    <col min="8" max="8" width="9.140625" hidden="1" customWidth="1"/>
    <col min="12" max="12" width="0.28515625" customWidth="1"/>
    <col min="13" max="13" width="10.42578125" customWidth="1"/>
    <col min="14" max="14" width="10" customWidth="1"/>
    <col min="15" max="15" width="9.85546875" customWidth="1"/>
  </cols>
  <sheetData>
    <row r="1" spans="1:15">
      <c r="A1" s="420" t="s">
        <v>32</v>
      </c>
      <c r="B1" s="421"/>
      <c r="C1" s="421"/>
      <c r="D1" s="421"/>
      <c r="E1" s="421"/>
      <c r="F1" s="421"/>
      <c r="G1" s="421"/>
      <c r="H1" s="421"/>
      <c r="I1" s="243" t="str">
        <f>ГПД!H1</f>
        <v>Утверждаю: 02 декабря 2025г</v>
      </c>
      <c r="J1" s="244"/>
      <c r="K1" s="244"/>
      <c r="L1" s="244"/>
      <c r="M1" s="244"/>
      <c r="N1" s="244"/>
      <c r="O1" s="245"/>
    </row>
    <row r="2" spans="1:15" ht="15.75" thickBot="1">
      <c r="A2" s="423"/>
      <c r="B2" s="424"/>
      <c r="C2" s="424"/>
      <c r="D2" s="424"/>
      <c r="E2" s="424"/>
      <c r="F2" s="424"/>
      <c r="G2" s="424"/>
      <c r="H2" s="424"/>
      <c r="I2" s="246"/>
      <c r="J2" s="247"/>
      <c r="K2" s="247"/>
      <c r="L2" s="247"/>
      <c r="M2" s="247"/>
      <c r="N2" s="247"/>
      <c r="O2" s="248"/>
    </row>
    <row r="3" spans="1:15">
      <c r="A3" s="439" t="s">
        <v>33</v>
      </c>
      <c r="B3" s="440"/>
      <c r="C3" s="440"/>
      <c r="D3" s="440"/>
      <c r="E3" s="440"/>
      <c r="F3" s="440"/>
      <c r="G3" s="440"/>
      <c r="H3" s="440"/>
      <c r="I3" s="357" t="s">
        <v>120</v>
      </c>
      <c r="J3" s="343"/>
      <c r="K3" s="343"/>
      <c r="L3" s="343"/>
      <c r="M3" s="343"/>
      <c r="N3" s="343"/>
      <c r="O3" s="435"/>
    </row>
    <row r="4" spans="1:15">
      <c r="A4" s="442"/>
      <c r="B4" s="443"/>
      <c r="C4" s="443"/>
      <c r="D4" s="443"/>
      <c r="E4" s="443"/>
      <c r="F4" s="443"/>
      <c r="G4" s="443"/>
      <c r="H4" s="443"/>
      <c r="I4" s="432"/>
      <c r="J4" s="433"/>
      <c r="K4" s="433"/>
      <c r="L4" s="433"/>
      <c r="M4" s="433"/>
      <c r="N4" s="433"/>
      <c r="O4" s="434"/>
    </row>
    <row r="5" spans="1:15" ht="21">
      <c r="A5" s="459" t="s">
        <v>70</v>
      </c>
      <c r="B5" s="459"/>
      <c r="C5" s="459"/>
      <c r="D5" s="459"/>
      <c r="E5" s="459"/>
      <c r="F5" s="459"/>
      <c r="G5" s="459"/>
      <c r="H5" s="556"/>
      <c r="I5" s="436"/>
      <c r="J5" s="437"/>
      <c r="K5" s="437"/>
      <c r="L5" s="437"/>
      <c r="M5" s="437"/>
      <c r="N5" s="437"/>
      <c r="O5" s="438"/>
    </row>
    <row r="6" spans="1:15">
      <c r="A6" s="462" t="s">
        <v>128</v>
      </c>
      <c r="B6" s="462"/>
      <c r="C6" s="462"/>
      <c r="D6" s="462"/>
      <c r="E6" s="462"/>
      <c r="F6" s="462"/>
      <c r="G6" s="462"/>
      <c r="H6" s="557"/>
      <c r="I6" s="447" t="s">
        <v>34</v>
      </c>
      <c r="J6" s="448"/>
      <c r="K6" s="448"/>
      <c r="L6" s="448"/>
      <c r="M6" s="448"/>
      <c r="N6" s="448"/>
      <c r="O6" s="449"/>
    </row>
    <row r="7" spans="1:15" ht="15.75" thickBot="1">
      <c r="A7" s="454" t="s">
        <v>65</v>
      </c>
      <c r="B7" s="454"/>
      <c r="C7" s="454"/>
      <c r="D7" s="454"/>
      <c r="E7" s="454"/>
      <c r="F7" s="454"/>
      <c r="G7" s="454"/>
      <c r="H7" s="454"/>
      <c r="I7" s="450"/>
      <c r="J7" s="451"/>
      <c r="K7" s="451"/>
      <c r="L7" s="451"/>
      <c r="M7" s="451"/>
      <c r="N7" s="451"/>
      <c r="O7" s="452"/>
    </row>
    <row r="8" spans="1:15" ht="15.75" thickBot="1">
      <c r="A8" s="456" t="s">
        <v>35</v>
      </c>
      <c r="B8" s="457"/>
      <c r="C8" s="457"/>
      <c r="D8" s="36" t="s">
        <v>39</v>
      </c>
      <c r="E8" s="37" t="s">
        <v>36</v>
      </c>
      <c r="F8" s="37" t="s">
        <v>37</v>
      </c>
      <c r="G8" s="38" t="s">
        <v>38</v>
      </c>
      <c r="H8" s="133"/>
      <c r="I8" s="483" t="s">
        <v>35</v>
      </c>
      <c r="J8" s="484"/>
      <c r="K8" s="484"/>
      <c r="L8" s="484"/>
      <c r="M8" s="37" t="s">
        <v>36</v>
      </c>
      <c r="N8" s="37" t="s">
        <v>37</v>
      </c>
      <c r="O8" s="38" t="s">
        <v>38</v>
      </c>
    </row>
    <row r="9" spans="1:15">
      <c r="A9" s="472" t="s">
        <v>58</v>
      </c>
      <c r="B9" s="473"/>
      <c r="C9" s="474"/>
      <c r="D9" s="130"/>
      <c r="E9" s="128"/>
      <c r="F9" s="128"/>
      <c r="G9" s="174"/>
      <c r="H9" s="175" t="s">
        <v>56</v>
      </c>
      <c r="I9" s="475">
        <f>A41</f>
        <v>0</v>
      </c>
      <c r="J9" s="476"/>
      <c r="K9" s="476"/>
      <c r="L9" s="476"/>
      <c r="M9" s="128">
        <f>E41</f>
        <v>0</v>
      </c>
      <c r="N9" s="128">
        <f>F41</f>
        <v>0</v>
      </c>
      <c r="O9" s="129">
        <f t="shared" ref="O9:O25" si="0">M9*N9</f>
        <v>0</v>
      </c>
    </row>
    <row r="10" spans="1:15">
      <c r="A10" s="467"/>
      <c r="B10" s="468"/>
      <c r="C10" s="480"/>
      <c r="D10" s="95"/>
      <c r="E10" s="95"/>
      <c r="F10" s="95"/>
      <c r="G10" s="117"/>
      <c r="H10" s="125"/>
      <c r="I10" s="445">
        <f>A43</f>
        <v>0</v>
      </c>
      <c r="J10" s="446"/>
      <c r="K10" s="446"/>
      <c r="L10" s="446"/>
      <c r="M10" s="25">
        <f>E43</f>
        <v>0</v>
      </c>
      <c r="N10" s="25">
        <f>F43</f>
        <v>0</v>
      </c>
      <c r="O10" s="129">
        <f t="shared" si="0"/>
        <v>0</v>
      </c>
    </row>
    <row r="11" spans="1:15">
      <c r="A11" s="469" t="s">
        <v>148</v>
      </c>
      <c r="B11" s="470"/>
      <c r="C11" s="471"/>
      <c r="D11" s="95"/>
      <c r="E11" s="95"/>
      <c r="F11" s="95"/>
      <c r="G11" s="117"/>
      <c r="H11" s="175"/>
      <c r="I11" s="426" t="str">
        <f>A11</f>
        <v xml:space="preserve">фрукты </v>
      </c>
      <c r="J11" s="427"/>
      <c r="K11" s="427"/>
      <c r="L11" s="428"/>
      <c r="M11" s="25">
        <f>E11</f>
        <v>0</v>
      </c>
      <c r="N11" s="25">
        <f>F11</f>
        <v>0</v>
      </c>
      <c r="O11" s="129">
        <f t="shared" si="0"/>
        <v>0</v>
      </c>
    </row>
    <row r="12" spans="1:15">
      <c r="A12" s="464" t="s">
        <v>55</v>
      </c>
      <c r="B12" s="465"/>
      <c r="C12" s="466"/>
      <c r="D12" s="176"/>
      <c r="E12" s="176"/>
      <c r="F12" s="176"/>
      <c r="G12" s="117">
        <f t="shared" ref="G12:G37" si="1">E12*F12</f>
        <v>0</v>
      </c>
      <c r="H12" s="125"/>
      <c r="I12" s="477" t="s">
        <v>18</v>
      </c>
      <c r="J12" s="478"/>
      <c r="K12" s="478"/>
      <c r="L12" s="479"/>
      <c r="M12" s="25">
        <f t="shared" ref="M12:N14" si="2">E14</f>
        <v>0.5</v>
      </c>
      <c r="N12" s="25">
        <f t="shared" si="2"/>
        <v>30</v>
      </c>
      <c r="O12" s="129">
        <f t="shared" si="0"/>
        <v>15</v>
      </c>
    </row>
    <row r="13" spans="1:15">
      <c r="A13" s="467" t="s">
        <v>84</v>
      </c>
      <c r="B13" s="468"/>
      <c r="C13" s="468"/>
      <c r="D13" s="177" t="s">
        <v>79</v>
      </c>
      <c r="E13" s="177"/>
      <c r="F13" s="177" t="s">
        <v>82</v>
      </c>
      <c r="G13" s="117"/>
      <c r="H13" s="134"/>
      <c r="I13" s="324" t="s">
        <v>42</v>
      </c>
      <c r="J13" s="325"/>
      <c r="K13" s="325"/>
      <c r="L13" s="326"/>
      <c r="M13" s="25">
        <f t="shared" si="2"/>
        <v>0.3</v>
      </c>
      <c r="N13" s="25">
        <f t="shared" si="2"/>
        <v>45</v>
      </c>
      <c r="O13" s="129">
        <f t="shared" si="0"/>
        <v>13.5</v>
      </c>
    </row>
    <row r="14" spans="1:15">
      <c r="A14" s="332" t="s">
        <v>18</v>
      </c>
      <c r="B14" s="322"/>
      <c r="C14" s="322"/>
      <c r="D14" s="95">
        <v>0.1</v>
      </c>
      <c r="E14" s="95">
        <v>0.5</v>
      </c>
      <c r="F14" s="95">
        <f>ГПД!F11</f>
        <v>30</v>
      </c>
      <c r="G14" s="117">
        <f t="shared" si="1"/>
        <v>15</v>
      </c>
      <c r="H14" s="125"/>
      <c r="I14" s="332" t="s">
        <v>43</v>
      </c>
      <c r="J14" s="322"/>
      <c r="K14" s="322"/>
      <c r="L14" s="322"/>
      <c r="M14" s="178">
        <f>E16+E24+E33</f>
        <v>0.35</v>
      </c>
      <c r="N14" s="25">
        <f t="shared" si="2"/>
        <v>55</v>
      </c>
      <c r="O14" s="129">
        <f t="shared" si="0"/>
        <v>19.25</v>
      </c>
    </row>
    <row r="15" spans="1:15">
      <c r="A15" s="332" t="s">
        <v>42</v>
      </c>
      <c r="B15" s="322"/>
      <c r="C15" s="322"/>
      <c r="D15" s="95">
        <v>6.2E-2</v>
      </c>
      <c r="E15" s="95">
        <v>0.3</v>
      </c>
      <c r="F15" s="95">
        <f>ГПД!F12</f>
        <v>45</v>
      </c>
      <c r="G15" s="117">
        <f t="shared" si="1"/>
        <v>13.5</v>
      </c>
      <c r="H15" s="125"/>
      <c r="I15" s="332" t="s">
        <v>44</v>
      </c>
      <c r="J15" s="322"/>
      <c r="K15" s="322"/>
      <c r="L15" s="322"/>
      <c r="M15" s="25">
        <f>E18+E31</f>
        <v>0.65</v>
      </c>
      <c r="N15" s="25">
        <f>F18</f>
        <v>65</v>
      </c>
      <c r="O15" s="129">
        <f t="shared" si="0"/>
        <v>42.25</v>
      </c>
    </row>
    <row r="16" spans="1:15">
      <c r="A16" s="332" t="s">
        <v>43</v>
      </c>
      <c r="B16" s="322"/>
      <c r="C16" s="322"/>
      <c r="D16" s="95">
        <v>1.2E-2</v>
      </c>
      <c r="E16" s="95">
        <v>0.05</v>
      </c>
      <c r="F16" s="95">
        <f>ГПД!F13</f>
        <v>55</v>
      </c>
      <c r="G16" s="117">
        <f t="shared" si="1"/>
        <v>2.75</v>
      </c>
      <c r="H16" s="125"/>
      <c r="I16" s="332" t="s">
        <v>19</v>
      </c>
      <c r="J16" s="322"/>
      <c r="K16" s="322"/>
      <c r="L16" s="322"/>
      <c r="M16" s="25">
        <f>E19+E23+E34</f>
        <v>0.19</v>
      </c>
      <c r="N16" s="25">
        <f>F19</f>
        <v>162.18</v>
      </c>
      <c r="O16" s="129">
        <f t="shared" si="0"/>
        <v>30.814200000000003</v>
      </c>
    </row>
    <row r="17" spans="1:17">
      <c r="A17" s="332" t="s">
        <v>60</v>
      </c>
      <c r="B17" s="410"/>
      <c r="C17" s="410"/>
      <c r="D17" s="179">
        <v>0.04</v>
      </c>
      <c r="E17" s="95">
        <v>0.05</v>
      </c>
      <c r="F17" s="95">
        <f>ГПД!F14</f>
        <v>260</v>
      </c>
      <c r="G17" s="117">
        <f t="shared" si="1"/>
        <v>13</v>
      </c>
      <c r="H17" s="125"/>
      <c r="I17" s="332" t="str">
        <f>A28</f>
        <v>греча.</v>
      </c>
      <c r="J17" s="322"/>
      <c r="K17" s="322"/>
      <c r="L17" s="322"/>
      <c r="M17" s="25">
        <f>E28</f>
        <v>0.5</v>
      </c>
      <c r="N17" s="25">
        <f>F28</f>
        <v>49</v>
      </c>
      <c r="O17" s="129">
        <f t="shared" si="0"/>
        <v>24.5</v>
      </c>
    </row>
    <row r="18" spans="1:17">
      <c r="A18" s="332" t="s">
        <v>44</v>
      </c>
      <c r="B18" s="322"/>
      <c r="C18" s="322"/>
      <c r="D18" s="95">
        <v>1.2E-2</v>
      </c>
      <c r="E18" s="95">
        <v>0.05</v>
      </c>
      <c r="F18" s="95">
        <f>ГПД!F15</f>
        <v>65</v>
      </c>
      <c r="G18" s="117">
        <f t="shared" si="1"/>
        <v>3.25</v>
      </c>
      <c r="H18" s="125"/>
      <c r="I18" s="332" t="str">
        <f>A32</f>
        <v>кукуруза сладкая</v>
      </c>
      <c r="J18" s="322"/>
      <c r="K18" s="322"/>
      <c r="L18" s="322"/>
      <c r="M18" s="25">
        <f>E32</f>
        <v>0</v>
      </c>
      <c r="N18" s="25">
        <f>F32</f>
        <v>223.53</v>
      </c>
      <c r="O18" s="129">
        <f t="shared" si="0"/>
        <v>0</v>
      </c>
    </row>
    <row r="19" spans="1:17">
      <c r="A19" s="332" t="s">
        <v>19</v>
      </c>
      <c r="B19" s="322"/>
      <c r="C19" s="322"/>
      <c r="D19" s="95">
        <v>4.0000000000000001E-3</v>
      </c>
      <c r="E19" s="95">
        <v>0.04</v>
      </c>
      <c r="F19" s="95">
        <f>ГПД!F16</f>
        <v>162.18</v>
      </c>
      <c r="G19" s="117">
        <f t="shared" si="1"/>
        <v>6.4872000000000005</v>
      </c>
      <c r="H19" s="125"/>
      <c r="I19" s="332" t="str">
        <f>A20</f>
        <v>мясо говядина</v>
      </c>
      <c r="J19" s="322"/>
      <c r="K19" s="322"/>
      <c r="L19" s="322"/>
      <c r="M19" s="25">
        <f>E20+E22</f>
        <v>0.88500000000000001</v>
      </c>
      <c r="N19" s="25">
        <f>F20</f>
        <v>500</v>
      </c>
      <c r="O19" s="129">
        <f t="shared" si="0"/>
        <v>442.5</v>
      </c>
    </row>
    <row r="20" spans="1:17">
      <c r="A20" s="324" t="s">
        <v>45</v>
      </c>
      <c r="B20" s="325"/>
      <c r="C20" s="326"/>
      <c r="D20" s="95">
        <v>2.7E-2</v>
      </c>
      <c r="E20" s="95">
        <v>0.13500000000000001</v>
      </c>
      <c r="F20" s="95">
        <f>ГПД!F17</f>
        <v>500</v>
      </c>
      <c r="G20" s="117">
        <f t="shared" si="1"/>
        <v>67.5</v>
      </c>
      <c r="H20" s="125"/>
      <c r="I20" s="324" t="str">
        <f>A26</f>
        <v>мука</v>
      </c>
      <c r="J20" s="325"/>
      <c r="K20" s="325"/>
      <c r="L20" s="326"/>
      <c r="M20" s="178">
        <f>E26</f>
        <v>0.05</v>
      </c>
      <c r="N20" s="25">
        <f>F26</f>
        <v>39</v>
      </c>
      <c r="O20" s="129">
        <f t="shared" si="0"/>
        <v>1.9500000000000002</v>
      </c>
    </row>
    <row r="21" spans="1:17">
      <c r="A21" s="329" t="s">
        <v>102</v>
      </c>
      <c r="B21" s="330"/>
      <c r="C21" s="331"/>
      <c r="D21" s="95" t="s">
        <v>136</v>
      </c>
      <c r="E21" s="95"/>
      <c r="F21" s="177" t="s">
        <v>135</v>
      </c>
      <c r="G21" s="117"/>
      <c r="H21" s="125"/>
      <c r="I21" s="332" t="str">
        <f>A37</f>
        <v>сахар</v>
      </c>
      <c r="J21" s="322"/>
      <c r="K21" s="322"/>
      <c r="L21" s="322"/>
      <c r="M21" s="25">
        <f>E37+E44</f>
        <v>0.2</v>
      </c>
      <c r="N21" s="25">
        <f>F37</f>
        <v>75</v>
      </c>
      <c r="O21" s="129">
        <f t="shared" si="0"/>
        <v>15</v>
      </c>
    </row>
    <row r="22" spans="1:17">
      <c r="A22" s="324" t="s">
        <v>134</v>
      </c>
      <c r="B22" s="325"/>
      <c r="C22" s="326"/>
      <c r="D22" s="95" t="s">
        <v>137</v>
      </c>
      <c r="E22" s="95">
        <v>0.75</v>
      </c>
      <c r="F22" s="177">
        <f>ГПД!F19</f>
        <v>500</v>
      </c>
      <c r="G22" s="117">
        <f>E22*F22</f>
        <v>375</v>
      </c>
      <c r="H22" s="125"/>
      <c r="I22" s="332" t="s">
        <v>17</v>
      </c>
      <c r="J22" s="322"/>
      <c r="K22" s="322"/>
      <c r="L22" s="322"/>
      <c r="M22" s="178">
        <f>E29+E40</f>
        <v>0.05</v>
      </c>
      <c r="N22" s="25">
        <f>F29</f>
        <v>975.5</v>
      </c>
      <c r="O22" s="129">
        <f t="shared" si="0"/>
        <v>48.775000000000006</v>
      </c>
    </row>
    <row r="23" spans="1:17">
      <c r="A23" s="324" t="s">
        <v>19</v>
      </c>
      <c r="B23" s="325"/>
      <c r="C23" s="326"/>
      <c r="D23" s="95">
        <v>6.5</v>
      </c>
      <c r="E23" s="95">
        <v>0.1</v>
      </c>
      <c r="F23" s="177">
        <f>ГПД!F20</f>
        <v>162.18</v>
      </c>
      <c r="G23" s="117">
        <f t="shared" ref="G23:G26" si="3">E23*F23</f>
        <v>16.218</v>
      </c>
      <c r="H23" s="125"/>
      <c r="I23" s="332" t="s">
        <v>60</v>
      </c>
      <c r="J23" s="322"/>
      <c r="K23" s="322"/>
      <c r="L23" s="322"/>
      <c r="M23" s="178">
        <f>E17+E25</f>
        <v>0.1</v>
      </c>
      <c r="N23" s="25">
        <f>F17</f>
        <v>260</v>
      </c>
      <c r="O23" s="129">
        <f t="shared" si="0"/>
        <v>26</v>
      </c>
    </row>
    <row r="24" spans="1:17">
      <c r="A24" s="324" t="s">
        <v>43</v>
      </c>
      <c r="B24" s="325"/>
      <c r="C24" s="326"/>
      <c r="D24" s="95">
        <v>17</v>
      </c>
      <c r="E24" s="95">
        <v>0.05</v>
      </c>
      <c r="F24" s="177">
        <f>ГПД!F21</f>
        <v>55</v>
      </c>
      <c r="G24" s="117">
        <f t="shared" si="3"/>
        <v>2.75</v>
      </c>
      <c r="H24" s="125"/>
      <c r="I24" s="324" t="str">
        <f>A36</f>
        <v>компотная смесь</v>
      </c>
      <c r="J24" s="325"/>
      <c r="K24" s="325"/>
      <c r="L24" s="326"/>
      <c r="M24" s="178">
        <f>E36</f>
        <v>0.3</v>
      </c>
      <c r="N24" s="178">
        <f>F36</f>
        <v>230</v>
      </c>
      <c r="O24" s="129">
        <f t="shared" si="0"/>
        <v>69</v>
      </c>
    </row>
    <row r="25" spans="1:17">
      <c r="A25" s="324" t="s">
        <v>60</v>
      </c>
      <c r="B25" s="325"/>
      <c r="C25" s="326"/>
      <c r="D25" s="95">
        <v>11</v>
      </c>
      <c r="E25" s="180">
        <v>0.05</v>
      </c>
      <c r="F25" s="177">
        <f>ГПД!F22</f>
        <v>260</v>
      </c>
      <c r="G25" s="117">
        <f t="shared" si="3"/>
        <v>13</v>
      </c>
      <c r="H25" s="125"/>
      <c r="I25" s="170">
        <f>A39</f>
        <v>0</v>
      </c>
      <c r="J25" s="171"/>
      <c r="K25" s="171"/>
      <c r="L25" s="171"/>
      <c r="M25" s="181">
        <f>E39</f>
        <v>0</v>
      </c>
      <c r="N25" s="181">
        <f>F39</f>
        <v>0</v>
      </c>
      <c r="O25" s="129">
        <f t="shared" si="0"/>
        <v>0</v>
      </c>
    </row>
    <row r="26" spans="1:17">
      <c r="A26" s="324" t="s">
        <v>23</v>
      </c>
      <c r="B26" s="325"/>
      <c r="C26" s="326"/>
      <c r="D26" s="95">
        <v>3.7</v>
      </c>
      <c r="E26" s="180">
        <v>0.05</v>
      </c>
      <c r="F26" s="177">
        <f>ОВЗ!F26</f>
        <v>39</v>
      </c>
      <c r="G26" s="117">
        <f t="shared" si="3"/>
        <v>1.9500000000000002</v>
      </c>
      <c r="H26" s="125"/>
      <c r="I26" s="170"/>
      <c r="J26" s="171"/>
      <c r="K26" s="171"/>
      <c r="L26" s="171"/>
      <c r="M26" s="181"/>
      <c r="N26" s="181"/>
      <c r="O26" s="188"/>
    </row>
    <row r="27" spans="1:17">
      <c r="A27" s="329" t="s">
        <v>66</v>
      </c>
      <c r="B27" s="330"/>
      <c r="C27" s="331"/>
      <c r="D27" s="95">
        <v>150</v>
      </c>
      <c r="E27" s="95"/>
      <c r="F27" s="177" t="s">
        <v>75</v>
      </c>
      <c r="G27" s="117"/>
      <c r="H27" s="125"/>
      <c r="I27" s="332"/>
      <c r="J27" s="322"/>
      <c r="K27" s="322"/>
      <c r="L27" s="322"/>
      <c r="M27" s="181"/>
      <c r="N27" s="181"/>
      <c r="O27" s="182">
        <f>SUM(O9:O26)</f>
        <v>748.53920000000005</v>
      </c>
      <c r="P27">
        <v>10</v>
      </c>
      <c r="Q27">
        <f>O27/P27</f>
        <v>74.853920000000002</v>
      </c>
    </row>
    <row r="28" spans="1:17">
      <c r="A28" s="411" t="s">
        <v>67</v>
      </c>
      <c r="B28" s="410"/>
      <c r="C28" s="410"/>
      <c r="D28" s="95">
        <v>55.5</v>
      </c>
      <c r="E28" s="95">
        <v>0.5</v>
      </c>
      <c r="F28" s="177">
        <f>ГПД!F25</f>
        <v>49</v>
      </c>
      <c r="G28" s="117">
        <f t="shared" si="1"/>
        <v>24.5</v>
      </c>
      <c r="H28" s="125"/>
      <c r="I28" s="332"/>
      <c r="J28" s="322"/>
      <c r="K28" s="322"/>
      <c r="L28" s="322"/>
      <c r="M28" s="183"/>
      <c r="N28" s="183"/>
      <c r="O28" s="184"/>
    </row>
    <row r="29" spans="1:17">
      <c r="A29" s="411" t="s">
        <v>17</v>
      </c>
      <c r="B29" s="410"/>
      <c r="C29" s="410"/>
      <c r="D29" s="95">
        <v>5</v>
      </c>
      <c r="E29" s="95">
        <v>0.05</v>
      </c>
      <c r="F29" s="177">
        <f>ГПД!F26</f>
        <v>975.5</v>
      </c>
      <c r="G29" s="117">
        <f t="shared" si="1"/>
        <v>48.775000000000006</v>
      </c>
      <c r="H29" s="125"/>
      <c r="I29" s="332"/>
      <c r="J29" s="322"/>
      <c r="K29" s="322"/>
      <c r="L29" s="322"/>
      <c r="M29" s="17"/>
      <c r="N29" s="17"/>
      <c r="O29" s="79"/>
    </row>
    <row r="30" spans="1:17">
      <c r="A30" s="168" t="s">
        <v>149</v>
      </c>
      <c r="B30" s="169"/>
      <c r="C30" s="169"/>
      <c r="D30" s="95">
        <v>60</v>
      </c>
      <c r="E30" s="95"/>
      <c r="F30" s="177"/>
      <c r="G30" s="117"/>
      <c r="H30" s="125"/>
      <c r="I30" s="332"/>
      <c r="J30" s="322"/>
      <c r="K30" s="322"/>
      <c r="L30" s="322"/>
      <c r="M30" s="9"/>
      <c r="N30" s="9"/>
      <c r="O30" s="79"/>
    </row>
    <row r="31" spans="1:17">
      <c r="A31" s="170" t="s">
        <v>44</v>
      </c>
      <c r="B31" s="190"/>
      <c r="C31" s="190"/>
      <c r="D31" s="95">
        <v>0.06</v>
      </c>
      <c r="E31" s="95">
        <v>0.6</v>
      </c>
      <c r="F31" s="177">
        <f>ГПД!F28</f>
        <v>65</v>
      </c>
      <c r="G31" s="117">
        <f>E31*F31</f>
        <v>39</v>
      </c>
      <c r="H31" s="125"/>
      <c r="I31" s="412" t="s">
        <v>116</v>
      </c>
      <c r="J31" s="413"/>
      <c r="K31" s="413"/>
      <c r="L31" s="414"/>
      <c r="M31" s="9"/>
      <c r="N31" s="9"/>
      <c r="O31" s="39"/>
    </row>
    <row r="32" spans="1:17">
      <c r="A32" s="170" t="s">
        <v>150</v>
      </c>
      <c r="B32" s="190"/>
      <c r="C32" s="190"/>
      <c r="D32" s="95">
        <v>0.05</v>
      </c>
      <c r="E32" s="95">
        <v>0</v>
      </c>
      <c r="F32" s="177">
        <f>ГПД!F29</f>
        <v>223.53</v>
      </c>
      <c r="G32" s="117">
        <f t="shared" ref="G32:G34" si="4">E32*F32</f>
        <v>0</v>
      </c>
      <c r="H32" s="125"/>
      <c r="I32" s="191"/>
      <c r="J32" s="192"/>
      <c r="K32" s="192"/>
      <c r="L32" s="193"/>
      <c r="M32" s="9"/>
      <c r="N32" s="9"/>
      <c r="O32" s="39"/>
    </row>
    <row r="33" spans="1:15">
      <c r="A33" s="324" t="s">
        <v>151</v>
      </c>
      <c r="B33" s="325"/>
      <c r="C33" s="326"/>
      <c r="D33" s="95">
        <v>2.5000000000000001E-2</v>
      </c>
      <c r="E33" s="95">
        <v>0.25</v>
      </c>
      <c r="F33" s="177">
        <f>ГПД!F30</f>
        <v>55</v>
      </c>
      <c r="G33" s="117">
        <f t="shared" si="4"/>
        <v>13.75</v>
      </c>
      <c r="H33" s="125"/>
      <c r="I33" s="191"/>
      <c r="J33" s="192"/>
      <c r="K33" s="192"/>
      <c r="L33" s="193"/>
      <c r="M33" s="9"/>
      <c r="N33" s="9"/>
      <c r="O33" s="39"/>
    </row>
    <row r="34" spans="1:15">
      <c r="A34" s="324" t="s">
        <v>19</v>
      </c>
      <c r="B34" s="325"/>
      <c r="C34" s="326"/>
      <c r="D34" s="95">
        <v>5.0000000000000001E-3</v>
      </c>
      <c r="E34" s="95">
        <v>0.05</v>
      </c>
      <c r="F34" s="177">
        <f>ГПД!F31</f>
        <v>162.18</v>
      </c>
      <c r="G34" s="117">
        <f t="shared" si="4"/>
        <v>8.109</v>
      </c>
      <c r="H34" s="125"/>
      <c r="I34" s="191"/>
      <c r="J34" s="192"/>
      <c r="K34" s="192"/>
      <c r="L34" s="193"/>
      <c r="M34" s="9"/>
      <c r="N34" s="9"/>
      <c r="O34" s="39"/>
    </row>
    <row r="35" spans="1:15">
      <c r="A35" s="357" t="str">
        <f>ГПД!A32</f>
        <v>компот</v>
      </c>
      <c r="B35" s="343"/>
      <c r="C35" s="343"/>
      <c r="D35" s="95">
        <v>200</v>
      </c>
      <c r="E35" s="95"/>
      <c r="F35" s="177"/>
      <c r="G35" s="117">
        <f t="shared" si="1"/>
        <v>0</v>
      </c>
      <c r="H35" s="35"/>
      <c r="I35" s="191"/>
      <c r="J35" s="192"/>
      <c r="K35" s="192"/>
      <c r="L35" s="193"/>
      <c r="M35" s="9"/>
      <c r="N35" s="9"/>
      <c r="O35" s="39"/>
    </row>
    <row r="36" spans="1:15">
      <c r="A36" s="357" t="str">
        <f>ГПД!A33</f>
        <v>компотная смесь</v>
      </c>
      <c r="B36" s="343"/>
      <c r="C36" s="343"/>
      <c r="D36" s="95">
        <v>30</v>
      </c>
      <c r="E36" s="95">
        <v>0.3</v>
      </c>
      <c r="F36" s="177">
        <f>ГПД!F33</f>
        <v>230</v>
      </c>
      <c r="G36" s="117">
        <f t="shared" si="1"/>
        <v>69</v>
      </c>
      <c r="H36" s="35"/>
      <c r="I36" s="407"/>
      <c r="J36" s="341"/>
      <c r="K36" s="341"/>
      <c r="L36" s="341"/>
      <c r="M36" s="9"/>
      <c r="N36" s="9"/>
      <c r="O36" s="39"/>
    </row>
    <row r="37" spans="1:15">
      <c r="A37" s="357" t="s">
        <v>24</v>
      </c>
      <c r="B37" s="343"/>
      <c r="C37" s="343"/>
      <c r="D37" s="95">
        <v>0.02</v>
      </c>
      <c r="E37" s="95">
        <v>0.2</v>
      </c>
      <c r="F37" s="177">
        <f>ГПД!F34</f>
        <v>75</v>
      </c>
      <c r="G37" s="117">
        <f t="shared" si="1"/>
        <v>15</v>
      </c>
      <c r="H37" s="35"/>
      <c r="I37" s="407"/>
      <c r="J37" s="341"/>
      <c r="K37" s="341"/>
      <c r="L37" s="341"/>
      <c r="M37" s="9"/>
      <c r="N37" s="9"/>
      <c r="O37" s="39"/>
    </row>
    <row r="38" spans="1:15" ht="15.75" thickBot="1">
      <c r="A38" s="408"/>
      <c r="B38" s="409"/>
      <c r="C38" s="409"/>
      <c r="D38" s="185"/>
      <c r="E38" s="185"/>
      <c r="F38" s="185"/>
      <c r="G38" s="186">
        <f>SUM(G10:G37)</f>
        <v>748.53920000000005</v>
      </c>
      <c r="H38" s="35"/>
      <c r="I38" s="407"/>
      <c r="J38" s="341"/>
      <c r="K38" s="341"/>
      <c r="L38" s="341"/>
      <c r="M38" s="9"/>
      <c r="N38" s="9"/>
      <c r="O38" s="39"/>
    </row>
    <row r="39" spans="1:15" ht="15.75" thickBot="1">
      <c r="A39" s="324"/>
      <c r="B39" s="481"/>
      <c r="C39" s="482"/>
      <c r="D39" s="27"/>
      <c r="E39" s="9"/>
      <c r="F39" s="9"/>
      <c r="G39" s="129"/>
      <c r="H39" s="172"/>
      <c r="I39" s="415"/>
      <c r="J39" s="416"/>
      <c r="K39" s="416"/>
      <c r="L39" s="416"/>
      <c r="M39" s="80"/>
      <c r="N39" s="80"/>
      <c r="O39" s="187"/>
    </row>
    <row r="40" spans="1:15" ht="15.75" thickBot="1">
      <c r="A40" s="324"/>
      <c r="B40" s="481"/>
      <c r="C40" s="482"/>
      <c r="D40" s="27"/>
      <c r="E40" s="9"/>
      <c r="F40" s="9"/>
      <c r="G40" s="129"/>
      <c r="H40" s="172"/>
      <c r="I40" s="415"/>
      <c r="J40" s="416"/>
      <c r="K40" s="416"/>
      <c r="L40" s="416"/>
      <c r="M40" s="80"/>
      <c r="N40" s="80"/>
      <c r="O40" s="187"/>
    </row>
    <row r="41" spans="1:15" ht="15.75" thickBot="1">
      <c r="A41" s="324"/>
      <c r="B41" s="481"/>
      <c r="C41" s="482"/>
      <c r="D41" s="27"/>
      <c r="E41" s="9"/>
      <c r="F41" s="9"/>
      <c r="G41" s="129"/>
      <c r="H41" s="173"/>
      <c r="I41" s="415"/>
      <c r="J41" s="416"/>
      <c r="K41" s="416"/>
      <c r="L41" s="416"/>
      <c r="M41" s="80"/>
      <c r="N41" s="80"/>
      <c r="O41" s="187"/>
    </row>
    <row r="42" spans="1:15" ht="15.75" thickBot="1">
      <c r="A42" s="329"/>
      <c r="B42" s="330"/>
      <c r="C42" s="331"/>
      <c r="D42" s="9"/>
      <c r="E42" s="9"/>
      <c r="F42" s="189"/>
      <c r="G42" s="131"/>
      <c r="H42" s="35"/>
      <c r="I42" s="415"/>
      <c r="J42" s="416"/>
      <c r="K42" s="416"/>
      <c r="L42" s="416"/>
      <c r="M42" s="80"/>
      <c r="N42" s="80"/>
      <c r="O42" s="187"/>
    </row>
    <row r="43" spans="1:15" ht="15.75" thickBot="1">
      <c r="A43" s="324"/>
      <c r="B43" s="325"/>
      <c r="C43" s="326"/>
      <c r="D43" s="9"/>
      <c r="E43" s="9"/>
      <c r="F43" s="9"/>
      <c r="G43" s="131"/>
      <c r="H43" s="35"/>
      <c r="I43" s="415"/>
      <c r="J43" s="416"/>
      <c r="K43" s="416"/>
      <c r="L43" s="416"/>
      <c r="M43" s="80"/>
      <c r="N43" s="80"/>
      <c r="O43" s="187"/>
    </row>
    <row r="44" spans="1:15" ht="15.75" thickBot="1">
      <c r="A44" s="324"/>
      <c r="B44" s="325"/>
      <c r="C44" s="326"/>
      <c r="D44" s="9"/>
      <c r="E44" s="9"/>
      <c r="F44" s="9"/>
      <c r="G44" s="129"/>
      <c r="I44" s="415"/>
      <c r="J44" s="416"/>
      <c r="K44" s="416"/>
      <c r="L44" s="416"/>
      <c r="M44" s="80"/>
      <c r="N44" s="80"/>
      <c r="O44" s="187"/>
    </row>
    <row r="45" spans="1:15" ht="15.75" thickBot="1">
      <c r="A45" s="485"/>
      <c r="B45" s="486"/>
      <c r="C45" s="487"/>
      <c r="D45" s="80"/>
      <c r="E45" s="80"/>
      <c r="F45" s="80"/>
      <c r="G45" s="186"/>
      <c r="I45" s="415"/>
      <c r="J45" s="416"/>
      <c r="K45" s="416"/>
      <c r="L45" s="416"/>
      <c r="M45" s="80"/>
      <c r="N45" s="80"/>
      <c r="O45" s="187"/>
    </row>
    <row r="46" spans="1:15">
      <c r="A46" s="35"/>
      <c r="B46" s="35"/>
      <c r="C46" s="35"/>
      <c r="D46" s="35"/>
      <c r="E46" s="35"/>
      <c r="F46" s="35" t="s">
        <v>57</v>
      </c>
      <c r="G46" s="78">
        <f>G38+G45</f>
        <v>748.53920000000005</v>
      </c>
    </row>
  </sheetData>
  <mergeCells count="76">
    <mergeCell ref="A45:C45"/>
    <mergeCell ref="I45:L45"/>
    <mergeCell ref="A42:C42"/>
    <mergeCell ref="I42:L42"/>
    <mergeCell ref="A43:C43"/>
    <mergeCell ref="I43:L43"/>
    <mergeCell ref="A44:C44"/>
    <mergeCell ref="I44:L44"/>
    <mergeCell ref="I41:L41"/>
    <mergeCell ref="A41:C41"/>
    <mergeCell ref="I39:L39"/>
    <mergeCell ref="I40:L40"/>
    <mergeCell ref="A38:C38"/>
    <mergeCell ref="A39:C39"/>
    <mergeCell ref="I36:L36"/>
    <mergeCell ref="A33:C33"/>
    <mergeCell ref="I37:L37"/>
    <mergeCell ref="A40:C40"/>
    <mergeCell ref="I38:L38"/>
    <mergeCell ref="A37:C37"/>
    <mergeCell ref="A36:C36"/>
    <mergeCell ref="I31:L31"/>
    <mergeCell ref="A28:C28"/>
    <mergeCell ref="A29:C29"/>
    <mergeCell ref="A35:C35"/>
    <mergeCell ref="A34:C34"/>
    <mergeCell ref="I27:L27"/>
    <mergeCell ref="I28:L28"/>
    <mergeCell ref="A27:C27"/>
    <mergeCell ref="I29:L29"/>
    <mergeCell ref="I30:L30"/>
    <mergeCell ref="A20:C20"/>
    <mergeCell ref="A21:C21"/>
    <mergeCell ref="A25:C25"/>
    <mergeCell ref="A26:C26"/>
    <mergeCell ref="I23:L23"/>
    <mergeCell ref="A22:C22"/>
    <mergeCell ref="A23:C23"/>
    <mergeCell ref="A24:C24"/>
    <mergeCell ref="I20:L20"/>
    <mergeCell ref="I21:L21"/>
    <mergeCell ref="I22:L22"/>
    <mergeCell ref="I24:L24"/>
    <mergeCell ref="A17:C17"/>
    <mergeCell ref="I17:L17"/>
    <mergeCell ref="A18:C18"/>
    <mergeCell ref="I18:L18"/>
    <mergeCell ref="A19:C19"/>
    <mergeCell ref="I19:L19"/>
    <mergeCell ref="A16:C16"/>
    <mergeCell ref="A13:C13"/>
    <mergeCell ref="I13:L13"/>
    <mergeCell ref="A14:C14"/>
    <mergeCell ref="A15:C15"/>
    <mergeCell ref="I15:L15"/>
    <mergeCell ref="I16:L16"/>
    <mergeCell ref="I14:L14"/>
    <mergeCell ref="A10:C10"/>
    <mergeCell ref="I10:L10"/>
    <mergeCell ref="A11:C11"/>
    <mergeCell ref="I11:L11"/>
    <mergeCell ref="A12:C12"/>
    <mergeCell ref="I12:L12"/>
    <mergeCell ref="I9:L9"/>
    <mergeCell ref="A9:C9"/>
    <mergeCell ref="A1:H2"/>
    <mergeCell ref="I1:O2"/>
    <mergeCell ref="A3:H4"/>
    <mergeCell ref="I3:O4"/>
    <mergeCell ref="A5:H5"/>
    <mergeCell ref="I5:O5"/>
    <mergeCell ref="A6:H6"/>
    <mergeCell ref="I6:O7"/>
    <mergeCell ref="A7:H7"/>
    <mergeCell ref="A8:C8"/>
    <mergeCell ref="I8:L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3</vt:i4>
      </vt:variant>
    </vt:vector>
  </HeadingPairs>
  <TitlesOfParts>
    <vt:vector size="12" baseType="lpstr">
      <vt:lpstr>ХЛЕБ</vt:lpstr>
      <vt:lpstr>мясо</vt:lpstr>
      <vt:lpstr>Б.П.</vt:lpstr>
      <vt:lpstr>Д.П.</vt:lpstr>
      <vt:lpstr>накладная</vt:lpstr>
      <vt:lpstr>ОВЗ</vt:lpstr>
      <vt:lpstr>ГПД</vt:lpstr>
      <vt:lpstr>выпечка</vt:lpstr>
      <vt:lpstr>СВО</vt:lpstr>
      <vt:lpstr>Д.П.!Область_печати</vt:lpstr>
      <vt:lpstr>накладная!Область_печати</vt:lpstr>
      <vt:lpstr>ОВЗ!Область_печати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2025-11-27T10:32:46Z</cp:lastPrinted>
  <dcterms:created xsi:type="dcterms:W3CDTF">2016-01-28T11:45:21Z</dcterms:created>
  <dcterms:modified xsi:type="dcterms:W3CDTF">2025-11-27T10:33:59Z</dcterms:modified>
</cp:coreProperties>
</file>