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725" windowWidth="15600" windowHeight="5715" firstSheet="2" activeTab="3"/>
  </bookViews>
  <sheets>
    <sheet name="ХЛЕБ" sheetId="1" r:id="rId1"/>
    <sheet name="мясо" sheetId="2" r:id="rId2"/>
    <sheet name="Б.П." sheetId="8" r:id="rId3"/>
    <sheet name="Д.П." sheetId="13" r:id="rId4"/>
    <sheet name="накладная" sheetId="14" r:id="rId5"/>
    <sheet name="ОВЗ" sheetId="16" r:id="rId6"/>
    <sheet name="ГПД" sheetId="18" r:id="rId7"/>
    <sheet name="выпечка" sheetId="20" r:id="rId8"/>
    <sheet name="СВО" sheetId="23" r:id="rId9"/>
  </sheets>
  <externalReferences>
    <externalReference r:id="rId10"/>
  </externalReferences>
  <definedNames>
    <definedName name="_xlnm.Print_Area" localSheetId="6">ГПД!$A$1:$O$86</definedName>
    <definedName name="_xlnm.Print_Area" localSheetId="4">накладная!$A$1:$AA$59</definedName>
    <definedName name="_xlnm.Print_Area" localSheetId="5">ОВЗ!$A$1:$O$39</definedName>
  </definedNames>
  <calcPr calcId="124519"/>
</workbook>
</file>

<file path=xl/calcChain.xml><?xml version="1.0" encoding="utf-8"?>
<calcChain xmlns="http://schemas.openxmlformats.org/spreadsheetml/2006/main">
  <c r="M17" i="14"/>
  <c r="O17" s="1"/>
  <c r="M24"/>
  <c r="O24" s="1"/>
  <c r="N46"/>
  <c r="N47"/>
  <c r="G46"/>
  <c r="G47"/>
  <c r="B46"/>
  <c r="B47"/>
  <c r="H47" i="13"/>
  <c r="G57"/>
  <c r="O42"/>
  <c r="N42"/>
  <c r="M42"/>
  <c r="O41"/>
  <c r="N41"/>
  <c r="M41"/>
  <c r="H42"/>
  <c r="H41"/>
  <c r="G52"/>
  <c r="G53"/>
  <c r="G54"/>
  <c r="O31" i="18"/>
  <c r="N31"/>
  <c r="M31"/>
  <c r="I31"/>
  <c r="G49"/>
  <c r="N50" i="14"/>
  <c r="G29"/>
  <c r="G48"/>
  <c r="G49"/>
  <c r="G50"/>
  <c r="B35"/>
  <c r="F29" i="23"/>
  <c r="F37" i="18"/>
  <c r="F38" i="23" s="1"/>
  <c r="F41" i="18"/>
  <c r="F42" i="23" s="1"/>
  <c r="F28" i="16"/>
  <c r="F28" i="18" s="1"/>
  <c r="F44" i="16"/>
  <c r="N58" i="13"/>
  <c r="N56"/>
  <c r="F41"/>
  <c r="F48" s="1"/>
  <c r="F34" i="18" s="1"/>
  <c r="F35" i="23" s="1"/>
  <c r="F40" i="13"/>
  <c r="F37"/>
  <c r="F36" i="16" s="1"/>
  <c r="F36" i="18" s="1"/>
  <c r="F37" i="23" s="1"/>
  <c r="F33" i="13"/>
  <c r="F30" i="16" s="1"/>
  <c r="F30" i="18" s="1"/>
  <c r="F31" i="23" s="1"/>
  <c r="F29" i="13"/>
  <c r="F27"/>
  <c r="F25"/>
  <c r="F42" s="1"/>
  <c r="F50" s="1"/>
  <c r="F22"/>
  <c r="F39" s="1"/>
  <c r="M27" i="8"/>
  <c r="I27"/>
  <c r="F45" i="16"/>
  <c r="F20" i="8"/>
  <c r="H12"/>
  <c r="AA34"/>
  <c r="AA33"/>
  <c r="AA31"/>
  <c r="W31"/>
  <c r="AA30"/>
  <c r="N27" l="1"/>
  <c r="O27" s="1"/>
  <c r="F40" i="16"/>
  <c r="F40" i="18" s="1"/>
  <c r="G45" i="16"/>
  <c r="F41" i="23" l="1"/>
  <c r="F53" i="18"/>
  <c r="D44" i="16"/>
  <c r="F45" i="13"/>
  <c r="F28"/>
  <c r="F20"/>
  <c r="D29" i="8"/>
  <c r="H29"/>
  <c r="D11"/>
  <c r="M48" i="14"/>
  <c r="O48" s="1"/>
  <c r="N17" i="20"/>
  <c r="M17"/>
  <c r="O17" s="1"/>
  <c r="I17"/>
  <c r="F28" i="23"/>
  <c r="G14" i="20" l="1"/>
  <c r="N28" i="23"/>
  <c r="O28" s="1"/>
  <c r="M28"/>
  <c r="I28"/>
  <c r="O25"/>
  <c r="O27"/>
  <c r="O29"/>
  <c r="O30"/>
  <c r="N27"/>
  <c r="M27"/>
  <c r="I27"/>
  <c r="M14" i="18"/>
  <c r="N20"/>
  <c r="M20"/>
  <c r="M12"/>
  <c r="M11"/>
  <c r="N30"/>
  <c r="M30"/>
  <c r="O30" s="1"/>
  <c r="I30"/>
  <c r="N29"/>
  <c r="M29"/>
  <c r="I29"/>
  <c r="G44" i="16"/>
  <c r="M23"/>
  <c r="N26"/>
  <c r="M26"/>
  <c r="I26"/>
  <c r="N13"/>
  <c r="M13"/>
  <c r="I13"/>
  <c r="O29" i="18" l="1"/>
  <c r="H11" i="8"/>
  <c r="G42" i="23"/>
  <c r="G41"/>
  <c r="G38"/>
  <c r="G37"/>
  <c r="G41" i="18"/>
  <c r="G40"/>
  <c r="G37"/>
  <c r="G36"/>
  <c r="G40" i="16"/>
  <c r="G37"/>
  <c r="G36"/>
  <c r="A11" i="18"/>
  <c r="A11" i="23"/>
  <c r="A11" i="16"/>
  <c r="M19" i="13"/>
  <c r="G23" i="14" s="1"/>
  <c r="M16" i="13"/>
  <c r="G20" i="14" s="1"/>
  <c r="N16" i="20"/>
  <c r="M16"/>
  <c r="O16" s="1"/>
  <c r="G28"/>
  <c r="I16"/>
  <c r="M11"/>
  <c r="M10"/>
  <c r="M9"/>
  <c r="F26"/>
  <c r="F27"/>
  <c r="F17"/>
  <c r="F24" s="1"/>
  <c r="F11" i="23"/>
  <c r="F12"/>
  <c r="F21" s="1"/>
  <c r="F13"/>
  <c r="F15"/>
  <c r="F16"/>
  <c r="F17"/>
  <c r="F10"/>
  <c r="G43" i="16"/>
  <c r="F16"/>
  <c r="F15"/>
  <c r="F19" s="1"/>
  <c r="N15" s="1"/>
  <c r="F22"/>
  <c r="F12"/>
  <c r="F21" s="1"/>
  <c r="F38" s="1"/>
  <c r="F38" i="18" s="1"/>
  <c r="F39" i="23" s="1"/>
  <c r="G39" s="1"/>
  <c r="F13" i="16"/>
  <c r="F39" s="1"/>
  <c r="F39" i="18" s="1"/>
  <c r="F40" i="23" s="1"/>
  <c r="G40" s="1"/>
  <c r="F11" i="16"/>
  <c r="F11" i="18" s="1"/>
  <c r="D28" i="8"/>
  <c r="H28"/>
  <c r="F34" i="13"/>
  <c r="G38" i="16" l="1"/>
  <c r="G39" i="18"/>
  <c r="G39" i="16"/>
  <c r="G38" i="18"/>
  <c r="F41" i="16"/>
  <c r="G41" s="1"/>
  <c r="F31"/>
  <c r="N28"/>
  <c r="N27"/>
  <c r="M28"/>
  <c r="O28" s="1"/>
  <c r="M27"/>
  <c r="I28"/>
  <c r="I27"/>
  <c r="N26" i="23"/>
  <c r="M26"/>
  <c r="O26" s="1"/>
  <c r="I26"/>
  <c r="N26" i="8"/>
  <c r="M26"/>
  <c r="I26"/>
  <c r="O27" i="16" l="1"/>
  <c r="O26" i="8"/>
  <c r="M13" i="20"/>
  <c r="M29" i="13"/>
  <c r="G34" i="14" s="1"/>
  <c r="M17" i="13"/>
  <c r="G21" i="14" s="1"/>
  <c r="N31" i="13"/>
  <c r="N36" i="14" s="1"/>
  <c r="M31" i="13"/>
  <c r="G36" i="14" s="1"/>
  <c r="H31" i="13"/>
  <c r="B36" i="14" s="1"/>
  <c r="N37" i="13"/>
  <c r="N42" i="14" s="1"/>
  <c r="M37" i="13"/>
  <c r="G42" i="14" s="1"/>
  <c r="H37" i="13"/>
  <c r="B42" i="14" s="1"/>
  <c r="O37" i="13" l="1"/>
  <c r="N40"/>
  <c r="M40"/>
  <c r="O62"/>
  <c r="H40"/>
  <c r="B45" i="14" s="1"/>
  <c r="N39" i="13"/>
  <c r="N44" i="14" s="1"/>
  <c r="M39" i="13"/>
  <c r="G44" i="14" s="1"/>
  <c r="H39" i="13"/>
  <c r="B44" i="14" s="1"/>
  <c r="O61" i="13"/>
  <c r="M36"/>
  <c r="H36"/>
  <c r="N38"/>
  <c r="M38"/>
  <c r="G43" i="14" s="1"/>
  <c r="H38" i="13"/>
  <c r="N25" i="23"/>
  <c r="M25"/>
  <c r="I25"/>
  <c r="A34"/>
  <c r="A33"/>
  <c r="N28" i="8"/>
  <c r="M28"/>
  <c r="I28"/>
  <c r="O13" i="16"/>
  <c r="G17"/>
  <c r="G19"/>
  <c r="G23"/>
  <c r="N11" i="8"/>
  <c r="M11"/>
  <c r="I11"/>
  <c r="O31" i="13"/>
  <c r="M42" i="14" l="1"/>
  <c r="O42" s="1"/>
  <c r="G41"/>
  <c r="M46"/>
  <c r="G45"/>
  <c r="O46"/>
  <c r="O11" i="8"/>
  <c r="O39" i="13"/>
  <c r="O36"/>
  <c r="O40"/>
  <c r="O26" i="16"/>
  <c r="O38" i="13"/>
  <c r="O28" i="8"/>
  <c r="D25" i="20"/>
  <c r="D26"/>
  <c r="D27"/>
  <c r="D28"/>
  <c r="D24"/>
  <c r="D18"/>
  <c r="D19"/>
  <c r="D20"/>
  <c r="D21"/>
  <c r="D17"/>
  <c r="D11"/>
  <c r="D12"/>
  <c r="D13"/>
  <c r="D10"/>
  <c r="M14"/>
  <c r="M28" i="18"/>
  <c r="I28"/>
  <c r="N27"/>
  <c r="M27"/>
  <c r="O27" s="1"/>
  <c r="I27"/>
  <c r="N21"/>
  <c r="M21"/>
  <c r="G33"/>
  <c r="G30"/>
  <c r="F27"/>
  <c r="N28"/>
  <c r="O28" s="1"/>
  <c r="F20"/>
  <c r="F21"/>
  <c r="F22"/>
  <c r="F23"/>
  <c r="F24"/>
  <c r="F19"/>
  <c r="F12"/>
  <c r="F13"/>
  <c r="F14"/>
  <c r="F15"/>
  <c r="F17"/>
  <c r="F10"/>
  <c r="M17" i="16"/>
  <c r="L67" i="13"/>
  <c r="L69"/>
  <c r="L70"/>
  <c r="L71"/>
  <c r="L72"/>
  <c r="L73"/>
  <c r="L74"/>
  <c r="L60"/>
  <c r="L65"/>
  <c r="L56"/>
  <c r="L58"/>
  <c r="L59"/>
  <c r="L55"/>
  <c r="N22"/>
  <c r="H22"/>
  <c r="F31" i="18" l="1"/>
  <c r="F14" i="23"/>
  <c r="F22" s="1"/>
  <c r="F32" s="1"/>
  <c r="M22" i="18"/>
  <c r="G31"/>
  <c r="M13"/>
  <c r="M16"/>
  <c r="M15"/>
  <c r="M19" l="1"/>
  <c r="M9"/>
  <c r="G34"/>
  <c r="I1" i="23"/>
  <c r="I1" i="20"/>
  <c r="I1" i="18"/>
  <c r="I1" i="16"/>
  <c r="I1" i="14"/>
  <c r="E8" s="1"/>
  <c r="H1" i="13"/>
  <c r="M30"/>
  <c r="G35" i="14" s="1"/>
  <c r="E41" i="13"/>
  <c r="M23" s="1"/>
  <c r="G28" i="14" s="1"/>
  <c r="M22" i="13"/>
  <c r="G27" i="14" s="1"/>
  <c r="E15" i="13"/>
  <c r="E14"/>
  <c r="E13"/>
  <c r="E12"/>
  <c r="E10"/>
  <c r="G33" i="16"/>
  <c r="G31"/>
  <c r="G30"/>
  <c r="G28"/>
  <c r="G27"/>
  <c r="G26"/>
  <c r="G24"/>
  <c r="G22"/>
  <c r="G21"/>
  <c r="E20"/>
  <c r="G20" s="1"/>
  <c r="G16"/>
  <c r="G15"/>
  <c r="E14"/>
  <c r="E13"/>
  <c r="E12"/>
  <c r="M11" s="1"/>
  <c r="G11"/>
  <c r="G10"/>
  <c r="E35" i="23"/>
  <c r="E34"/>
  <c r="E32"/>
  <c r="E31"/>
  <c r="M23"/>
  <c r="E28"/>
  <c r="E27"/>
  <c r="E24"/>
  <c r="E22"/>
  <c r="E21"/>
  <c r="E14"/>
  <c r="E13"/>
  <c r="M12" s="1"/>
  <c r="E12"/>
  <c r="M11" s="1"/>
  <c r="E11"/>
  <c r="E10"/>
  <c r="K56" i="13"/>
  <c r="K55"/>
  <c r="K73"/>
  <c r="K72"/>
  <c r="K70"/>
  <c r="K69"/>
  <c r="D16" i="8"/>
  <c r="O64" i="13"/>
  <c r="M14" i="23" l="1"/>
  <c r="G14" i="16"/>
  <c r="M14"/>
  <c r="G13"/>
  <c r="M12"/>
  <c r="G34"/>
  <c r="G12"/>
  <c r="O22" i="13"/>
  <c r="N15" i="8"/>
  <c r="M15"/>
  <c r="I15"/>
  <c r="M14"/>
  <c r="G49" i="16" l="1"/>
  <c r="G50" s="1"/>
  <c r="O15" i="8"/>
  <c r="H13"/>
  <c r="I16"/>
  <c r="H22"/>
  <c r="N20"/>
  <c r="M20"/>
  <c r="I20"/>
  <c r="A13" i="14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M9" i="13"/>
  <c r="G12" i="14" s="1"/>
  <c r="G56" i="13"/>
  <c r="N30"/>
  <c r="N35" i="14" s="1"/>
  <c r="H24" i="8"/>
  <c r="O30" i="13" l="1"/>
  <c r="O20" i="8"/>
  <c r="N35" i="13"/>
  <c r="M35"/>
  <c r="G40" i="14" s="1"/>
  <c r="H35" i="13"/>
  <c r="M45" i="14" l="1"/>
  <c r="O45" s="1"/>
  <c r="O35" i="13"/>
  <c r="N25" i="16"/>
  <c r="M25"/>
  <c r="I25"/>
  <c r="N24"/>
  <c r="M18" i="13"/>
  <c r="G22" i="14" s="1"/>
  <c r="M14" i="13"/>
  <c r="G18" i="14" s="1"/>
  <c r="O25" i="16" l="1"/>
  <c r="M51" i="14"/>
  <c r="N33" i="13"/>
  <c r="N38" i="14" s="1"/>
  <c r="N34" i="13"/>
  <c r="N32"/>
  <c r="N37" i="14" s="1"/>
  <c r="M33" i="13"/>
  <c r="M34"/>
  <c r="G39" i="14" s="1"/>
  <c r="M32" i="13"/>
  <c r="G37" i="14" s="1"/>
  <c r="M37" s="1"/>
  <c r="H33" i="13"/>
  <c r="B38" i="14" s="1"/>
  <c r="H34" i="13"/>
  <c r="H32"/>
  <c r="B37" i="14" s="1"/>
  <c r="O74" i="13"/>
  <c r="O73"/>
  <c r="O72"/>
  <c r="M39" i="14" l="1"/>
  <c r="G38"/>
  <c r="O37"/>
  <c r="M40"/>
  <c r="O40" s="1"/>
  <c r="O39"/>
  <c r="M49"/>
  <c r="O49" s="1"/>
  <c r="O34" i="13"/>
  <c r="M50" i="14"/>
  <c r="O50" s="1"/>
  <c r="O32" i="13"/>
  <c r="O33"/>
  <c r="O75"/>
  <c r="N12" i="20" l="1"/>
  <c r="M12"/>
  <c r="I12"/>
  <c r="G29"/>
  <c r="G55" i="13" l="1"/>
  <c r="G46"/>
  <c r="G47"/>
  <c r="G48"/>
  <c r="G49"/>
  <c r="G50"/>
  <c r="G45"/>
  <c r="N26"/>
  <c r="H26"/>
  <c r="N25"/>
  <c r="N30" i="14" s="1"/>
  <c r="M25" i="13"/>
  <c r="G30" i="14" s="1"/>
  <c r="H25" i="13"/>
  <c r="B30" i="14" s="1"/>
  <c r="O25" i="13" l="1"/>
  <c r="G51"/>
  <c r="H50" s="1"/>
  <c r="N29"/>
  <c r="N34" i="14" s="1"/>
  <c r="N28" i="13"/>
  <c r="N33" i="14" s="1"/>
  <c r="M28" i="13"/>
  <c r="G33" i="14" s="1"/>
  <c r="H29" i="13"/>
  <c r="B34" i="14" s="1"/>
  <c r="H28" i="13"/>
  <c r="B33" i="14" s="1"/>
  <c r="N27" i="13"/>
  <c r="M27"/>
  <c r="G32" i="14" s="1"/>
  <c r="H27" i="13"/>
  <c r="O70"/>
  <c r="O69"/>
  <c r="I21" i="18"/>
  <c r="N22" i="8"/>
  <c r="I22"/>
  <c r="N21"/>
  <c r="M21"/>
  <c r="N19"/>
  <c r="H20"/>
  <c r="H19"/>
  <c r="H18"/>
  <c r="N18"/>
  <c r="M18"/>
  <c r="I18"/>
  <c r="N17"/>
  <c r="M17"/>
  <c r="M47" i="14" s="1"/>
  <c r="O47" s="1"/>
  <c r="I17" i="8"/>
  <c r="H16"/>
  <c r="N16"/>
  <c r="M16"/>
  <c r="H14"/>
  <c r="N14"/>
  <c r="I14"/>
  <c r="N13"/>
  <c r="M13"/>
  <c r="I13"/>
  <c r="N12"/>
  <c r="I12"/>
  <c r="N9"/>
  <c r="I9"/>
  <c r="M43" i="14" l="1"/>
  <c r="O43" s="1"/>
  <c r="O29" i="13"/>
  <c r="O27"/>
  <c r="M38" i="14"/>
  <c r="O38" s="1"/>
  <c r="O28" i="13"/>
  <c r="O71"/>
  <c r="N71" s="1"/>
  <c r="O17" i="8"/>
  <c r="O14"/>
  <c r="O18"/>
  <c r="O16"/>
  <c r="O13"/>
  <c r="O21" i="18"/>
  <c r="O21" i="8"/>
  <c r="G35" i="23" l="1"/>
  <c r="G34"/>
  <c r="G32"/>
  <c r="G31"/>
  <c r="G29"/>
  <c r="G28"/>
  <c r="G27"/>
  <c r="G26"/>
  <c r="N24"/>
  <c r="M24"/>
  <c r="I24"/>
  <c r="G24"/>
  <c r="N23"/>
  <c r="I23"/>
  <c r="G23"/>
  <c r="N22"/>
  <c r="M22"/>
  <c r="I22"/>
  <c r="G22"/>
  <c r="N21"/>
  <c r="M21"/>
  <c r="I21"/>
  <c r="G21"/>
  <c r="N20"/>
  <c r="M20"/>
  <c r="I20"/>
  <c r="G20"/>
  <c r="N19"/>
  <c r="M19"/>
  <c r="I19"/>
  <c r="G19"/>
  <c r="N18"/>
  <c r="M18"/>
  <c r="I18"/>
  <c r="N17"/>
  <c r="M17"/>
  <c r="I17"/>
  <c r="G17"/>
  <c r="N16"/>
  <c r="M16"/>
  <c r="I16"/>
  <c r="G16"/>
  <c r="N15"/>
  <c r="M15"/>
  <c r="I15"/>
  <c r="G15"/>
  <c r="N14"/>
  <c r="I14"/>
  <c r="G14"/>
  <c r="N13"/>
  <c r="M13"/>
  <c r="I13"/>
  <c r="G13"/>
  <c r="N12"/>
  <c r="I12"/>
  <c r="G12"/>
  <c r="N11"/>
  <c r="I11"/>
  <c r="G11"/>
  <c r="N10"/>
  <c r="M10"/>
  <c r="I10"/>
  <c r="G10"/>
  <c r="N9"/>
  <c r="M9"/>
  <c r="N23" i="13"/>
  <c r="N28" i="14" s="1"/>
  <c r="H23" i="13"/>
  <c r="B28" i="14" s="1"/>
  <c r="N21" i="13"/>
  <c r="N26" i="14" s="1"/>
  <c r="H21" i="13"/>
  <c r="B26" i="14" s="1"/>
  <c r="N20" i="13"/>
  <c r="N25" i="14" s="1"/>
  <c r="H20" i="13"/>
  <c r="B25" i="14" s="1"/>
  <c r="N19" i="13"/>
  <c r="N23" i="14" s="1"/>
  <c r="H19" i="13"/>
  <c r="B23" i="14" s="1"/>
  <c r="N18" i="13"/>
  <c r="N22" i="14" s="1"/>
  <c r="H18" i="13"/>
  <c r="B22" i="14" s="1"/>
  <c r="N17" i="13"/>
  <c r="N21" i="14" s="1"/>
  <c r="H17" i="13"/>
  <c r="B21" i="14" s="1"/>
  <c r="N16" i="13"/>
  <c r="N20" i="14" s="1"/>
  <c r="N15" i="13"/>
  <c r="M15"/>
  <c r="G19" i="14" s="1"/>
  <c r="N14" i="13"/>
  <c r="N18" i="14" s="1"/>
  <c r="N13" i="13"/>
  <c r="N16" i="14" s="1"/>
  <c r="N12" i="13"/>
  <c r="N15" i="14" s="1"/>
  <c r="N11" i="13"/>
  <c r="N14" i="14" s="1"/>
  <c r="N10" i="13"/>
  <c r="N13" i="14" s="1"/>
  <c r="M10" i="13"/>
  <c r="G13" i="14" s="1"/>
  <c r="N9" i="13"/>
  <c r="N12" i="14" s="1"/>
  <c r="H10" i="13"/>
  <c r="B13" i="14" s="1"/>
  <c r="H11" i="13"/>
  <c r="B14" i="14" s="1"/>
  <c r="H12" i="13"/>
  <c r="B15" i="14" s="1"/>
  <c r="H13" i="13"/>
  <c r="B16" i="14" s="1"/>
  <c r="H14" i="13"/>
  <c r="B18" i="14" s="1"/>
  <c r="H15" i="13"/>
  <c r="H16"/>
  <c r="B20" i="14" s="1"/>
  <c r="H9" i="13"/>
  <c r="B12" i="14" s="1"/>
  <c r="M19" l="1"/>
  <c r="O19" s="1"/>
  <c r="G46" i="23"/>
  <c r="O9" i="13"/>
  <c r="O10"/>
  <c r="O17"/>
  <c r="O18"/>
  <c r="O19"/>
  <c r="O16"/>
  <c r="O15"/>
  <c r="O14"/>
  <c r="O14" i="23"/>
  <c r="O13"/>
  <c r="O12"/>
  <c r="O11"/>
  <c r="O18"/>
  <c r="O19"/>
  <c r="O20"/>
  <c r="O21"/>
  <c r="O22"/>
  <c r="O23"/>
  <c r="O17"/>
  <c r="O24"/>
  <c r="O16"/>
  <c r="O15"/>
  <c r="O9"/>
  <c r="O10"/>
  <c r="O66" i="13"/>
  <c r="N14" i="20"/>
  <c r="I14"/>
  <c r="G21"/>
  <c r="G20"/>
  <c r="G19"/>
  <c r="G18"/>
  <c r="G17"/>
  <c r="G47" i="23" l="1"/>
  <c r="O32"/>
  <c r="R48" i="14" s="1"/>
  <c r="G22" i="20"/>
  <c r="F22" s="1"/>
  <c r="Q32" i="23" l="1"/>
  <c r="N15" i="20"/>
  <c r="M15"/>
  <c r="I15"/>
  <c r="G31"/>
  <c r="G27"/>
  <c r="G26"/>
  <c r="G25"/>
  <c r="G24"/>
  <c r="O56" i="13"/>
  <c r="G30" i="20" l="1"/>
  <c r="O14"/>
  <c r="O15"/>
  <c r="N26" i="18"/>
  <c r="M26"/>
  <c r="N25"/>
  <c r="M25"/>
  <c r="N24"/>
  <c r="M24"/>
  <c r="N23"/>
  <c r="M23"/>
  <c r="N22"/>
  <c r="O22" s="1"/>
  <c r="I26"/>
  <c r="I25"/>
  <c r="I24"/>
  <c r="I23"/>
  <c r="I22"/>
  <c r="G13" i="20"/>
  <c r="I20" i="18"/>
  <c r="N19"/>
  <c r="I19"/>
  <c r="N18"/>
  <c r="M18"/>
  <c r="I18"/>
  <c r="N17"/>
  <c r="M17"/>
  <c r="I17"/>
  <c r="N16"/>
  <c r="I16"/>
  <c r="N15"/>
  <c r="I15"/>
  <c r="N14"/>
  <c r="I14"/>
  <c r="N13"/>
  <c r="I13"/>
  <c r="N12"/>
  <c r="I12"/>
  <c r="N11"/>
  <c r="I11"/>
  <c r="N10"/>
  <c r="I10"/>
  <c r="N9"/>
  <c r="G27"/>
  <c r="G26"/>
  <c r="G24"/>
  <c r="G23"/>
  <c r="G22"/>
  <c r="G21"/>
  <c r="G20"/>
  <c r="G19"/>
  <c r="G17"/>
  <c r="G16"/>
  <c r="G15"/>
  <c r="G14"/>
  <c r="G13"/>
  <c r="G12"/>
  <c r="G10"/>
  <c r="O55" i="13"/>
  <c r="O57" s="1"/>
  <c r="N57" s="1"/>
  <c r="N13" i="20"/>
  <c r="O25" i="18" l="1"/>
  <c r="O26"/>
  <c r="F30" i="20"/>
  <c r="M10" i="18"/>
  <c r="O10" s="1"/>
  <c r="G11"/>
  <c r="O23"/>
  <c r="O24"/>
  <c r="O12" i="20"/>
  <c r="O9" i="18"/>
  <c r="O11"/>
  <c r="O13"/>
  <c r="O15"/>
  <c r="O17"/>
  <c r="O20"/>
  <c r="O12"/>
  <c r="O14"/>
  <c r="O16"/>
  <c r="O18"/>
  <c r="O13" i="20"/>
  <c r="I13"/>
  <c r="O19" i="18" l="1"/>
  <c r="O34" s="1"/>
  <c r="R47" i="14" s="1"/>
  <c r="G28" i="18"/>
  <c r="O35" l="1"/>
  <c r="G12" i="20"/>
  <c r="G11"/>
  <c r="G10"/>
  <c r="G15" s="1"/>
  <c r="O65" i="13"/>
  <c r="O63"/>
  <c r="M24" i="16"/>
  <c r="I24"/>
  <c r="N23"/>
  <c r="O23" s="1"/>
  <c r="I23"/>
  <c r="M19"/>
  <c r="N21"/>
  <c r="M21"/>
  <c r="I21"/>
  <c r="O59" i="13"/>
  <c r="O67" l="1"/>
  <c r="O36" i="18"/>
  <c r="P35"/>
  <c r="M33" i="14"/>
  <c r="O33" s="1"/>
  <c r="O24" i="16"/>
  <c r="O21"/>
  <c r="M20" i="14"/>
  <c r="O20" s="1"/>
  <c r="G32" i="20"/>
  <c r="M16" i="16"/>
  <c r="M15"/>
  <c r="O15" s="1"/>
  <c r="N22"/>
  <c r="M22"/>
  <c r="I22"/>
  <c r="N20"/>
  <c r="M20"/>
  <c r="I20"/>
  <c r="N10"/>
  <c r="N11"/>
  <c r="O11" s="1"/>
  <c r="N12"/>
  <c r="O12" s="1"/>
  <c r="N14"/>
  <c r="O14" s="1"/>
  <c r="N16"/>
  <c r="N17"/>
  <c r="O17" s="1"/>
  <c r="N9"/>
  <c r="M22" i="14"/>
  <c r="O22" s="1"/>
  <c r="N19" i="16"/>
  <c r="O19" s="1"/>
  <c r="I19"/>
  <c r="N18"/>
  <c r="M18"/>
  <c r="I18"/>
  <c r="I17"/>
  <c r="I16"/>
  <c r="I15"/>
  <c r="I14"/>
  <c r="I12"/>
  <c r="I11"/>
  <c r="I10"/>
  <c r="O58" i="13"/>
  <c r="O60" s="1"/>
  <c r="O22" i="16" l="1"/>
  <c r="O20"/>
  <c r="M23" i="14"/>
  <c r="O23" s="1"/>
  <c r="O18" i="16"/>
  <c r="M21" i="14"/>
  <c r="O21" s="1"/>
  <c r="O16" i="16"/>
  <c r="G44" i="18"/>
  <c r="G45"/>
  <c r="G46"/>
  <c r="I11" i="20" l="1"/>
  <c r="N11" l="1"/>
  <c r="N10"/>
  <c r="N9"/>
  <c r="O9" l="1"/>
  <c r="O11"/>
  <c r="O10"/>
  <c r="O18" l="1"/>
  <c r="F15"/>
  <c r="P18" l="1"/>
  <c r="O19"/>
  <c r="G30" i="13" l="1"/>
  <c r="A34"/>
  <c r="G47" i="18" l="1"/>
  <c r="G48"/>
  <c r="G51"/>
  <c r="G52"/>
  <c r="G53"/>
  <c r="G54" l="1"/>
  <c r="P29" s="1"/>
  <c r="G42" i="13"/>
  <c r="M10" i="16"/>
  <c r="M9"/>
  <c r="G29" i="13"/>
  <c r="G28"/>
  <c r="G27"/>
  <c r="G25"/>
  <c r="G24"/>
  <c r="G23"/>
  <c r="G22"/>
  <c r="G21"/>
  <c r="G20"/>
  <c r="G17"/>
  <c r="G16"/>
  <c r="G15"/>
  <c r="G14"/>
  <c r="G13"/>
  <c r="G12"/>
  <c r="G11"/>
  <c r="G10"/>
  <c r="M13" i="14" l="1"/>
  <c r="O13" s="1"/>
  <c r="O10" i="16"/>
  <c r="M12" i="14"/>
  <c r="O12" s="1"/>
  <c r="O9" i="16"/>
  <c r="G18" i="13"/>
  <c r="G31"/>
  <c r="G26"/>
  <c r="H48" l="1"/>
  <c r="O33" i="16"/>
  <c r="R49" i="14" s="1"/>
  <c r="N50" i="13"/>
  <c r="O50" s="1"/>
  <c r="P27" i="16" l="1"/>
  <c r="P23"/>
  <c r="I10" i="1" l="1"/>
  <c r="I11"/>
  <c r="I12"/>
  <c r="I13"/>
  <c r="I14"/>
  <c r="I15"/>
  <c r="I11" i="2"/>
  <c r="I10"/>
  <c r="I16" i="1" l="1"/>
  <c r="I12" i="2"/>
  <c r="H10" i="8" l="1"/>
  <c r="M9"/>
  <c r="O9" l="1"/>
  <c r="M12"/>
  <c r="O12" l="1"/>
  <c r="M22" l="1"/>
  <c r="H26"/>
  <c r="H27"/>
  <c r="D27"/>
  <c r="M19"/>
  <c r="O19" s="1"/>
  <c r="D26" i="13"/>
  <c r="G33"/>
  <c r="M20"/>
  <c r="G25" i="14" s="1"/>
  <c r="M25" s="1"/>
  <c r="O25" l="1"/>
  <c r="H30" i="8"/>
  <c r="M28" i="14"/>
  <c r="O28" s="1"/>
  <c r="O20" i="13"/>
  <c r="O22" i="8"/>
  <c r="O29" s="1"/>
  <c r="G34" i="13"/>
  <c r="G35" s="1"/>
  <c r="M13"/>
  <c r="G16" i="14" s="1"/>
  <c r="G37" i="13"/>
  <c r="M21"/>
  <c r="G38"/>
  <c r="M26"/>
  <c r="G31" i="14" s="1"/>
  <c r="G26" l="1"/>
  <c r="M26" s="1"/>
  <c r="O26" s="1"/>
  <c r="H33" i="8"/>
  <c r="R50" i="14" s="1"/>
  <c r="M27"/>
  <c r="O27" s="1"/>
  <c r="H34" i="8"/>
  <c r="O26" i="13"/>
  <c r="M34" i="14"/>
  <c r="O34" s="1"/>
  <c r="M30"/>
  <c r="O30" s="1"/>
  <c r="M29"/>
  <c r="O29" s="1"/>
  <c r="O21" i="13"/>
  <c r="M18" i="14"/>
  <c r="O18" s="1"/>
  <c r="O13" i="13"/>
  <c r="M35" i="14"/>
  <c r="O35" s="1"/>
  <c r="G39" i="13"/>
  <c r="M11"/>
  <c r="G14" i="14" s="1"/>
  <c r="G40" i="13"/>
  <c r="M12"/>
  <c r="G15" i="14" s="1"/>
  <c r="G41" i="13"/>
  <c r="G43" s="1"/>
  <c r="G59" s="1"/>
  <c r="M14" i="14" l="1"/>
  <c r="O14" s="1"/>
  <c r="M32"/>
  <c r="O32" s="1"/>
  <c r="M31"/>
  <c r="O31" s="1"/>
  <c r="O23" i="13"/>
  <c r="O12"/>
  <c r="M15" i="14"/>
  <c r="O15" s="1"/>
  <c r="O11" i="13"/>
  <c r="M16" i="14"/>
  <c r="O16" s="1"/>
  <c r="F43" i="13"/>
  <c r="M36" i="14"/>
  <c r="O36" s="1"/>
  <c r="M44" l="1"/>
  <c r="O44" s="1"/>
  <c r="O44" i="13"/>
  <c r="M41" i="14"/>
  <c r="O41" s="1"/>
  <c r="P42" i="13" l="1"/>
  <c r="H51"/>
  <c r="O51" i="14"/>
  <c r="R51"/>
  <c r="R52" s="1"/>
  <c r="N48" i="13" l="1"/>
  <c r="O48" s="1"/>
  <c r="N49"/>
  <c r="O49" s="1"/>
  <c r="S52" i="14"/>
  <c r="O51" i="13" l="1"/>
  <c r="N51"/>
  <c r="P51" l="1"/>
</calcChain>
</file>

<file path=xl/sharedStrings.xml><?xml version="1.0" encoding="utf-8"?>
<sst xmlns="http://schemas.openxmlformats.org/spreadsheetml/2006/main" count="476" uniqueCount="199">
  <si>
    <t>Приложение</t>
  </si>
  <si>
    <t>к договору на поставку</t>
  </si>
  <si>
    <t>продуктов питания №______</t>
  </si>
  <si>
    <t>СПЕЦИФИКАЦИЯ</t>
  </si>
  <si>
    <t>№</t>
  </si>
  <si>
    <t>НАИМЕНОВАНИЕ ТОВАРА</t>
  </si>
  <si>
    <t>ЕД.ИЗМЕР</t>
  </si>
  <si>
    <t>КОЛ-ВО</t>
  </si>
  <si>
    <t>ЦЕНА</t>
  </si>
  <si>
    <t>СУММА</t>
  </si>
  <si>
    <t>Поставщик:</t>
  </si>
  <si>
    <t>Покупатель:</t>
  </si>
  <si>
    <t>шт</t>
  </si>
  <si>
    <t>________________ Анисимова Л.Н.</t>
  </si>
  <si>
    <t>____________ ИП Поршнева А.В.</t>
  </si>
  <si>
    <t>кг</t>
  </si>
  <si>
    <t>говядина</t>
  </si>
  <si>
    <t>масло сливочное</t>
  </si>
  <si>
    <t>картофель</t>
  </si>
  <si>
    <t>масло растительное</t>
  </si>
  <si>
    <t>хлеб столичный 0,7</t>
  </si>
  <si>
    <t>хлеб пшеничный в/с 0,6</t>
  </si>
  <si>
    <t>батон "сельский" 0,4</t>
  </si>
  <si>
    <t>мука</t>
  </si>
  <si>
    <t>сахар</t>
  </si>
  <si>
    <t>соль</t>
  </si>
  <si>
    <t>____________ ИП Поникаровская Е.В.</t>
  </si>
  <si>
    <t>от "______ 2016__г.</t>
  </si>
  <si>
    <t>НАЧАЛЬНАЯ       площадка</t>
  </si>
  <si>
    <t>от "__площадка__ 2016__г.</t>
  </si>
  <si>
    <t xml:space="preserve">НАЧАЛЬНАЯ    </t>
  </si>
  <si>
    <t>молоко сухое</t>
  </si>
  <si>
    <t>калькуляционная карточка</t>
  </si>
  <si>
    <t>Заборный лист:</t>
  </si>
  <si>
    <t>наименование:</t>
  </si>
  <si>
    <t>кол-во</t>
  </si>
  <si>
    <t>цена</t>
  </si>
  <si>
    <t>сумма</t>
  </si>
  <si>
    <t>на 1 пор.гр</t>
  </si>
  <si>
    <t>яйцо столовое</t>
  </si>
  <si>
    <t>лук репчатый</t>
  </si>
  <si>
    <t>морковь</t>
  </si>
  <si>
    <t>Котлеты мясные с соусом</t>
  </si>
  <si>
    <t>хлеб</t>
  </si>
  <si>
    <t>маргарин</t>
  </si>
  <si>
    <t>Антонова Н.А.</t>
  </si>
  <si>
    <t>Накладная</t>
  </si>
  <si>
    <t>кому:          КУХНЯ</t>
  </si>
  <si>
    <t>От кого;</t>
  </si>
  <si>
    <t>№п/п</t>
  </si>
  <si>
    <t>итого</t>
  </si>
  <si>
    <t>Д.П.</t>
  </si>
  <si>
    <t>ОВЗ</t>
  </si>
  <si>
    <t>Б.П.</t>
  </si>
  <si>
    <t>Наименование:</t>
  </si>
  <si>
    <t>МЕНЮ</t>
  </si>
  <si>
    <t>выход</t>
  </si>
  <si>
    <t>Наименование;</t>
  </si>
  <si>
    <t>гр</t>
  </si>
  <si>
    <t>250/20</t>
  </si>
  <si>
    <t>ХоЛОДНЫЕ БЛЮДА:</t>
  </si>
  <si>
    <t>ПЕРВЫЕ БЛЮДА:</t>
  </si>
  <si>
    <t>ВТОРЫЕ БЛЮДА;</t>
  </si>
  <si>
    <t>ГАРНИР;</t>
  </si>
  <si>
    <t>НАПИТКИ:</t>
  </si>
  <si>
    <t>ЧАЙ СЛАДКИЙ С ЛИМОНОМ</t>
  </si>
  <si>
    <t>итого:</t>
  </si>
  <si>
    <t>томат паста</t>
  </si>
  <si>
    <t xml:space="preserve"> </t>
  </si>
  <si>
    <t>мясо</t>
  </si>
  <si>
    <t xml:space="preserve">дрожжи </t>
  </si>
  <si>
    <t>Чай .</t>
  </si>
  <si>
    <t>Сборник рецептур блюд ШОУ 2018г</t>
  </si>
  <si>
    <t>Напиток ягодный</t>
  </si>
  <si>
    <t>ТК №02</t>
  </si>
  <si>
    <t>батон</t>
  </si>
  <si>
    <t>повар:</t>
  </si>
  <si>
    <t>дрожжи</t>
  </si>
  <si>
    <t>Сборник рецептур блюд и ТК 2018г</t>
  </si>
  <si>
    <t>Дополнительное платное питание</t>
  </si>
  <si>
    <t>80/30</t>
  </si>
  <si>
    <t>чеснок</t>
  </si>
  <si>
    <t>СОУС:</t>
  </si>
  <si>
    <t>макароны.</t>
  </si>
  <si>
    <t>макароны отварные</t>
  </si>
  <si>
    <t>сахарный песок</t>
  </si>
  <si>
    <t>50 пор</t>
  </si>
  <si>
    <t xml:space="preserve">             </t>
  </si>
  <si>
    <t xml:space="preserve"> "ВНЕУРОЧКА"</t>
  </si>
  <si>
    <t>МБОУ"Красноборская общеобразовательная средняя школа"</t>
  </si>
  <si>
    <t>Котлеты мясные  с соусом</t>
  </si>
  <si>
    <t>выпечка</t>
  </si>
  <si>
    <t>оладьи со сгущ. Молоком</t>
  </si>
  <si>
    <t>шеф повар :</t>
  </si>
  <si>
    <t>Внеурочка</t>
  </si>
  <si>
    <t>горячее питание учащихся с 1 по 4класс</t>
  </si>
  <si>
    <t>шеф повар: Антонова Н.А.</t>
  </si>
  <si>
    <t>Директор МБОУ"КСШ"__________________ Антропова Л.Л</t>
  </si>
  <si>
    <t>.Директор МБОУ"КСШ"__________Антропова Л.Л.</t>
  </si>
  <si>
    <t>.Директора МБОУ"КСШ"____________Антропова Л.Л.</t>
  </si>
  <si>
    <t xml:space="preserve">Котлеты мясные </t>
  </si>
  <si>
    <t>ЧАЙ СЛАДКИЙ (одноразов)</t>
  </si>
  <si>
    <t>200/15</t>
  </si>
  <si>
    <t>200/15/10</t>
  </si>
  <si>
    <t>Сок в ассортименте</t>
  </si>
  <si>
    <t>100/20</t>
  </si>
  <si>
    <t>Директора МБОУ"КСШ"___________Антропова Л.Л.</t>
  </si>
  <si>
    <t>МБОУ"Красноборская средняя школа"</t>
  </si>
  <si>
    <t>кофе 3 в 1</t>
  </si>
  <si>
    <t>кофе чёрный с молоком</t>
  </si>
  <si>
    <t>Кура запечёная</t>
  </si>
  <si>
    <t>Суп картофельный с бобовыми</t>
  </si>
  <si>
    <t>ТК №45</t>
  </si>
  <si>
    <t>ТК №227</t>
  </si>
  <si>
    <t>Салат Витаминный</t>
  </si>
  <si>
    <t>ТК №189</t>
  </si>
  <si>
    <t>ТК №104(1)</t>
  </si>
  <si>
    <t>80/8</t>
  </si>
  <si>
    <t>хлеб пшеничный</t>
  </si>
  <si>
    <t>ТК №179</t>
  </si>
  <si>
    <t>шеф - повар; Антонова Н.А.</t>
  </si>
  <si>
    <t>ТК № 302</t>
  </si>
  <si>
    <t>Чай с лимоном и сахаром</t>
  </si>
  <si>
    <t>лимоны свежие</t>
  </si>
  <si>
    <t>огурцы свежие</t>
  </si>
  <si>
    <t>чай</t>
  </si>
  <si>
    <t>ТК №280</t>
  </si>
  <si>
    <t>Суп картофельный с бобовыми и мясом</t>
  </si>
  <si>
    <t>Салат "Витаминный"</t>
  </si>
  <si>
    <t>майонез</t>
  </si>
  <si>
    <t>помадка</t>
  </si>
  <si>
    <t>Булочка с помадкой</t>
  </si>
  <si>
    <t>Б</t>
  </si>
  <si>
    <t>Ж</t>
  </si>
  <si>
    <t>У</t>
  </si>
  <si>
    <t>Ккал</t>
  </si>
  <si>
    <t>Кура запечёая</t>
  </si>
  <si>
    <t>СВО</t>
  </si>
  <si>
    <t>Директор МБОУ"КСШ"__________________Антропова Л.Л.</t>
  </si>
  <si>
    <t>каша  МОЛОЧНАЯ</t>
  </si>
  <si>
    <t>ТК№112</t>
  </si>
  <si>
    <t>ТК№365</t>
  </si>
  <si>
    <t>Батон нарезной</t>
  </si>
  <si>
    <t>шеф повар;</t>
  </si>
  <si>
    <t>Бульон куринный с яцом</t>
  </si>
  <si>
    <t>01 апреля  2024г</t>
  </si>
  <si>
    <t>Утверждаю; 01 апреля  2024г</t>
  </si>
  <si>
    <t>молоко сгущеное</t>
  </si>
  <si>
    <t>Шеф-повар: Антонова Н А</t>
  </si>
  <si>
    <t>Котлета из говядины</t>
  </si>
  <si>
    <t>Котлеты из говядины</t>
  </si>
  <si>
    <t>Оладьи со сгущ.молоком</t>
  </si>
  <si>
    <t>200/7</t>
  </si>
  <si>
    <t>ТК№271</t>
  </si>
  <si>
    <t>ТК№336</t>
  </si>
  <si>
    <t>сахар (0,015)</t>
  </si>
  <si>
    <t>ягоды свеж</t>
  </si>
  <si>
    <t>кура.</t>
  </si>
  <si>
    <t>мясо говядина(ф 0,48) 80/60</t>
  </si>
  <si>
    <t>мясо говядина(ф 3,96) 80/60</t>
  </si>
  <si>
    <t>соус;</t>
  </si>
  <si>
    <t>помидоры свежие</t>
  </si>
  <si>
    <t>зелень укроп</t>
  </si>
  <si>
    <t>мясо говядина() 80/60</t>
  </si>
  <si>
    <t>Сыр Обский</t>
  </si>
  <si>
    <t>контейнеры</t>
  </si>
  <si>
    <t>кофе</t>
  </si>
  <si>
    <t>кислота лимонная</t>
  </si>
  <si>
    <t>капуста свежая</t>
  </si>
  <si>
    <t>0,081/0,06</t>
  </si>
  <si>
    <t xml:space="preserve">количество детей:     чел. </t>
  </si>
  <si>
    <t xml:space="preserve"> человек</t>
  </si>
  <si>
    <t>Рогалик с варёной сгущёнкой</t>
  </si>
  <si>
    <t>молоко сгущ. Варёное</t>
  </si>
  <si>
    <t>фасоль</t>
  </si>
  <si>
    <t>Кофейный напиток</t>
  </si>
  <si>
    <t>кофейный напиток</t>
  </si>
  <si>
    <t>сок</t>
  </si>
  <si>
    <t>Компот</t>
  </si>
  <si>
    <t xml:space="preserve">компот </t>
  </si>
  <si>
    <t>компотная смесь</t>
  </si>
  <si>
    <t>Сосиски  в тесте</t>
  </si>
  <si>
    <t>сосиски Андреевские</t>
  </si>
  <si>
    <t>наценка:</t>
  </si>
  <si>
    <t>Яйцо отварное с майонезом</t>
  </si>
  <si>
    <t>крупа пшено</t>
  </si>
  <si>
    <t>Пирожки с повидлом</t>
  </si>
  <si>
    <t>повидло</t>
  </si>
  <si>
    <t>крупа рис</t>
  </si>
  <si>
    <t xml:space="preserve">молоко </t>
  </si>
  <si>
    <t>Десерт</t>
  </si>
  <si>
    <t>уксус</t>
  </si>
  <si>
    <t>мини рулетики</t>
  </si>
  <si>
    <t>Рогалик с вар сгущ.</t>
  </si>
  <si>
    <t>Булочка с кунжутом</t>
  </si>
  <si>
    <t>Рогалик с варён. Сгущ.</t>
  </si>
  <si>
    <t>Сыр</t>
  </si>
  <si>
    <t>Утверждаю: 01 декабря 2025г</t>
  </si>
  <si>
    <t>крупа пшеничная</t>
  </si>
</sst>
</file>

<file path=xl/styles.xml><?xml version="1.0" encoding="utf-8"?>
<styleSheet xmlns="http://schemas.openxmlformats.org/spreadsheetml/2006/main">
  <numFmts count="9">
    <numFmt numFmtId="43" formatCode="_-* #,##0.00\ _₽_-;\-* #,##0.00\ _₽_-;_-* &quot;-&quot;??\ _₽_-;_-@_-"/>
    <numFmt numFmtId="164" formatCode="_-* #,##0.00_р_._-;\-* #,##0.00_р_._-;_-* &quot;-&quot;??_р_._-;_-@_-"/>
    <numFmt numFmtId="165" formatCode="0.000"/>
    <numFmt numFmtId="166" formatCode="0.0"/>
    <numFmt numFmtId="167" formatCode="_-* #,##0.000_р_._-;\-* #,##0.000_р_._-;_-* &quot;-&quot;??_р_._-;_-@_-"/>
    <numFmt numFmtId="168" formatCode="_-* #,##0.0000_р_._-;\-* #,##0.0000_р_._-;_-* &quot;-&quot;??_р_._-;_-@_-"/>
    <numFmt numFmtId="169" formatCode="0.0000"/>
    <numFmt numFmtId="170" formatCode="_-* #,##0.000\ _₽_-;\-* #,##0.000\ _₽_-;_-* &quot;-&quot;???\ _₽_-;_-@_-"/>
    <numFmt numFmtId="171" formatCode="_-* #,##0.00\ _₽_-;\-* #,##0.00\ _₽_-;_-* &quot;-&quot;???\ _₽_-;_-@_-"/>
  </numFmts>
  <fonts count="2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22"/>
      <color theme="1"/>
      <name val="Calibri"/>
      <family val="2"/>
      <charset val="204"/>
      <scheme val="minor"/>
    </font>
    <font>
      <sz val="24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  <font>
      <b/>
      <u/>
      <sz val="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b/>
      <u val="singleAccounting"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u/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u/>
      <sz val="9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69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5" xfId="0" applyBorder="1"/>
    <xf numFmtId="0" fontId="7" fillId="0" borderId="21" xfId="0" applyFont="1" applyBorder="1"/>
    <xf numFmtId="0" fontId="1" fillId="0" borderId="21" xfId="0" applyFont="1" applyBorder="1"/>
    <xf numFmtId="0" fontId="1" fillId="0" borderId="24" xfId="0" applyFont="1" applyBorder="1"/>
    <xf numFmtId="0" fontId="0" fillId="0" borderId="1" xfId="0" applyFont="1" applyBorder="1"/>
    <xf numFmtId="2" fontId="0" fillId="0" borderId="5" xfId="0" applyNumberFormat="1" applyBorder="1"/>
    <xf numFmtId="0" fontId="4" fillId="0" borderId="1" xfId="0" applyFont="1" applyBorder="1"/>
    <xf numFmtId="0" fontId="0" fillId="0" borderId="4" xfId="0" applyBorder="1"/>
    <xf numFmtId="9" fontId="0" fillId="0" borderId="1" xfId="0" applyNumberFormat="1" applyBorder="1"/>
    <xf numFmtId="0" fontId="0" fillId="2" borderId="1" xfId="0" applyFill="1" applyBorder="1"/>
    <xf numFmtId="0" fontId="0" fillId="0" borderId="32" xfId="0" applyBorder="1"/>
    <xf numFmtId="0" fontId="0" fillId="0" borderId="1" xfId="0" applyFont="1" applyBorder="1" applyAlignment="1">
      <alignment horizontal="right"/>
    </xf>
    <xf numFmtId="0" fontId="4" fillId="0" borderId="5" xfId="0" applyFont="1" applyBorder="1"/>
    <xf numFmtId="2" fontId="0" fillId="0" borderId="0" xfId="0" applyNumberFormat="1"/>
    <xf numFmtId="164" fontId="0" fillId="0" borderId="1" xfId="1" applyFont="1" applyBorder="1"/>
    <xf numFmtId="0" fontId="4" fillId="0" borderId="7" xfId="0" applyFont="1" applyBorder="1" applyAlignment="1"/>
    <xf numFmtId="0" fontId="4" fillId="0" borderId="8" xfId="0" applyFont="1" applyBorder="1" applyAlignment="1"/>
    <xf numFmtId="0" fontId="0" fillId="0" borderId="0" xfId="0" applyBorder="1"/>
    <xf numFmtId="0" fontId="0" fillId="0" borderId="11" xfId="0" applyBorder="1"/>
    <xf numFmtId="0" fontId="0" fillId="0" borderId="41" xfId="0" applyBorder="1" applyAlignment="1">
      <alignment horizontal="center"/>
    </xf>
    <xf numFmtId="0" fontId="0" fillId="0" borderId="34" xfId="0" applyBorder="1"/>
    <xf numFmtId="0" fontId="12" fillId="0" borderId="34" xfId="0" applyFont="1" applyBorder="1"/>
    <xf numFmtId="0" fontId="0" fillId="0" borderId="42" xfId="0" applyBorder="1"/>
    <xf numFmtId="0" fontId="0" fillId="0" borderId="33" xfId="0" applyBorder="1"/>
    <xf numFmtId="43" fontId="0" fillId="0" borderId="0" xfId="0" applyNumberFormat="1"/>
    <xf numFmtId="164" fontId="0" fillId="0" borderId="1" xfId="1" applyFont="1" applyBorder="1" applyAlignment="1">
      <alignment horizontal="center"/>
    </xf>
    <xf numFmtId="164" fontId="0" fillId="0" borderId="1" xfId="1" applyNumberFormat="1" applyFont="1" applyBorder="1"/>
    <xf numFmtId="43" fontId="0" fillId="0" borderId="1" xfId="1" applyNumberFormat="1" applyFont="1" applyBorder="1"/>
    <xf numFmtId="0" fontId="4" fillId="4" borderId="5" xfId="0" applyFont="1" applyFill="1" applyBorder="1"/>
    <xf numFmtId="0" fontId="4" fillId="2" borderId="1" xfId="0" applyFont="1" applyFill="1" applyBorder="1"/>
    <xf numFmtId="0" fontId="0" fillId="2" borderId="1" xfId="0" applyFont="1" applyFill="1" applyBorder="1"/>
    <xf numFmtId="0" fontId="0" fillId="0" borderId="45" xfId="0" applyBorder="1"/>
    <xf numFmtId="0" fontId="0" fillId="0" borderId="27" xfId="0" applyBorder="1"/>
    <xf numFmtId="0" fontId="0" fillId="0" borderId="7" xfId="0" applyBorder="1" applyAlignment="1">
      <alignment horizontal="center"/>
    </xf>
    <xf numFmtId="2" fontId="4" fillId="0" borderId="33" xfId="0" applyNumberFormat="1" applyFont="1" applyBorder="1"/>
    <xf numFmtId="0" fontId="0" fillId="2" borderId="0" xfId="0" applyFill="1"/>
    <xf numFmtId="2" fontId="15" fillId="0" borderId="1" xfId="0" applyNumberFormat="1" applyFont="1" applyBorder="1"/>
    <xf numFmtId="0" fontId="0" fillId="0" borderId="39" xfId="0" applyBorder="1"/>
    <xf numFmtId="0" fontId="0" fillId="0" borderId="12" xfId="0" applyBorder="1"/>
    <xf numFmtId="0" fontId="0" fillId="0" borderId="1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164" fontId="0" fillId="0" borderId="18" xfId="1" applyFont="1" applyFill="1" applyBorder="1"/>
    <xf numFmtId="0" fontId="0" fillId="0" borderId="18" xfId="0" applyFill="1" applyBorder="1"/>
    <xf numFmtId="0" fontId="1" fillId="0" borderId="21" xfId="0" applyFont="1" applyBorder="1" applyAlignment="1">
      <alignment horizontal="center"/>
    </xf>
    <xf numFmtId="164" fontId="6" fillId="0" borderId="1" xfId="0" applyNumberFormat="1" applyFont="1" applyBorder="1"/>
    <xf numFmtId="2" fontId="0" fillId="0" borderId="1" xfId="1" applyNumberFormat="1" applyFont="1" applyBorder="1"/>
    <xf numFmtId="0" fontId="4" fillId="4" borderId="1" xfId="0" applyFont="1" applyFill="1" applyBorder="1"/>
    <xf numFmtId="164" fontId="15" fillId="0" borderId="1" xfId="0" applyNumberFormat="1" applyFont="1" applyBorder="1" applyAlignment="1">
      <alignment horizontal="right"/>
    </xf>
    <xf numFmtId="0" fontId="0" fillId="2" borderId="27" xfId="0" applyFill="1" applyBorder="1"/>
    <xf numFmtId="0" fontId="1" fillId="0" borderId="20" xfId="0" applyFont="1" applyBorder="1" applyAlignment="1">
      <alignment horizontal="left"/>
    </xf>
    <xf numFmtId="0" fontId="0" fillId="0" borderId="3" xfId="0" applyBorder="1"/>
    <xf numFmtId="0" fontId="0" fillId="0" borderId="37" xfId="0" applyBorder="1"/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2" fontId="4" fillId="0" borderId="0" xfId="0" applyNumberFormat="1" applyFont="1" applyBorder="1"/>
    <xf numFmtId="2" fontId="0" fillId="0" borderId="0" xfId="0" applyNumberFormat="1" applyBorder="1"/>
    <xf numFmtId="9" fontId="0" fillId="0" borderId="0" xfId="0" applyNumberFormat="1" applyBorder="1"/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2" borderId="3" xfId="0" applyFont="1" applyFill="1" applyBorder="1" applyAlignment="1">
      <alignment horizontal="left"/>
    </xf>
    <xf numFmtId="0" fontId="0" fillId="2" borderId="4" xfId="0" applyFont="1" applyFill="1" applyBorder="1" applyAlignment="1">
      <alignment horizontal="left"/>
    </xf>
    <xf numFmtId="0" fontId="0" fillId="0" borderId="4" xfId="0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0" fillId="0" borderId="15" xfId="0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0" borderId="35" xfId="0" applyBorder="1" applyAlignment="1">
      <alignment horizontal="left"/>
    </xf>
    <xf numFmtId="0" fontId="0" fillId="2" borderId="15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17" xfId="0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1" fillId="0" borderId="22" xfId="0" applyFont="1" applyBorder="1"/>
    <xf numFmtId="0" fontId="1" fillId="0" borderId="25" xfId="0" applyFont="1" applyBorder="1" applyAlignment="1">
      <alignment horizontal="left"/>
    </xf>
    <xf numFmtId="0" fontId="4" fillId="4" borderId="27" xfId="0" applyFont="1" applyFill="1" applyBorder="1"/>
    <xf numFmtId="0" fontId="0" fillId="0" borderId="46" xfId="0" applyBorder="1"/>
    <xf numFmtId="2" fontId="0" fillId="0" borderId="34" xfId="0" applyNumberFormat="1" applyBorder="1" applyAlignment="1">
      <alignment horizontal="center"/>
    </xf>
    <xf numFmtId="0" fontId="4" fillId="2" borderId="30" xfId="0" applyFont="1" applyFill="1" applyBorder="1" applyAlignment="1">
      <alignment horizontal="left"/>
    </xf>
    <xf numFmtId="0" fontId="0" fillId="2" borderId="31" xfId="0" applyFont="1" applyFill="1" applyBorder="1" applyAlignment="1">
      <alignment horizontal="left"/>
    </xf>
    <xf numFmtId="0" fontId="0" fillId="2" borderId="57" xfId="0" applyFont="1" applyFill="1" applyBorder="1" applyAlignment="1">
      <alignment horizontal="left"/>
    </xf>
    <xf numFmtId="0" fontId="0" fillId="2" borderId="32" xfId="0" applyFont="1" applyFill="1" applyBorder="1"/>
    <xf numFmtId="0" fontId="0" fillId="0" borderId="10" xfId="0" applyBorder="1" applyAlignment="1">
      <alignment horizontal="left"/>
    </xf>
    <xf numFmtId="164" fontId="6" fillId="0" borderId="27" xfId="0" applyNumberFormat="1" applyFont="1" applyBorder="1"/>
    <xf numFmtId="2" fontId="0" fillId="0" borderId="46" xfId="0" applyNumberFormat="1" applyBorder="1"/>
    <xf numFmtId="2" fontId="0" fillId="0" borderId="34" xfId="0" applyNumberFormat="1" applyBorder="1"/>
    <xf numFmtId="2" fontId="4" fillId="5" borderId="34" xfId="0" applyNumberFormat="1" applyFont="1" applyFill="1" applyBorder="1"/>
    <xf numFmtId="2" fontId="0" fillId="2" borderId="0" xfId="0" applyNumberFormat="1" applyFill="1" applyAlignment="1">
      <alignment horizontal="center"/>
    </xf>
    <xf numFmtId="0" fontId="15" fillId="0" borderId="1" xfId="0" applyFont="1" applyBorder="1"/>
    <xf numFmtId="0" fontId="16" fillId="4" borderId="5" xfId="0" applyFont="1" applyFill="1" applyBorder="1"/>
    <xf numFmtId="0" fontId="15" fillId="0" borderId="5" xfId="0" applyFont="1" applyBorder="1"/>
    <xf numFmtId="0" fontId="15" fillId="2" borderId="1" xfId="0" applyFont="1" applyFill="1" applyBorder="1"/>
    <xf numFmtId="2" fontId="15" fillId="2" borderId="1" xfId="0" applyNumberFormat="1" applyFont="1" applyFill="1" applyBorder="1"/>
    <xf numFmtId="0" fontId="15" fillId="0" borderId="15" xfId="0" applyFont="1" applyBorder="1"/>
    <xf numFmtId="0" fontId="15" fillId="0" borderId="3" xfId="0" applyFont="1" applyBorder="1"/>
    <xf numFmtId="0" fontId="4" fillId="0" borderId="27" xfId="0" applyFont="1" applyBorder="1"/>
    <xf numFmtId="0" fontId="9" fillId="4" borderId="27" xfId="0" applyFont="1" applyFill="1" applyBorder="1"/>
    <xf numFmtId="0" fontId="0" fillId="0" borderId="28" xfId="0" applyBorder="1" applyAlignment="1">
      <alignment horizontal="left"/>
    </xf>
    <xf numFmtId="2" fontId="16" fillId="0" borderId="34" xfId="0" applyNumberFormat="1" applyFont="1" applyBorder="1"/>
    <xf numFmtId="2" fontId="15" fillId="0" borderId="34" xfId="0" applyNumberFormat="1" applyFont="1" applyBorder="1"/>
    <xf numFmtId="2" fontId="15" fillId="2" borderId="34" xfId="0" applyNumberFormat="1" applyFont="1" applyFill="1" applyBorder="1"/>
    <xf numFmtId="0" fontId="4" fillId="0" borderId="28" xfId="0" applyFont="1" applyBorder="1" applyAlignment="1">
      <alignment horizontal="left"/>
    </xf>
    <xf numFmtId="43" fontId="0" fillId="0" borderId="34" xfId="0" applyNumberFormat="1" applyBorder="1"/>
    <xf numFmtId="43" fontId="4" fillId="5" borderId="34" xfId="0" applyNumberFormat="1" applyFont="1" applyFill="1" applyBorder="1"/>
    <xf numFmtId="0" fontId="15" fillId="0" borderId="27" xfId="0" applyFont="1" applyBorder="1"/>
    <xf numFmtId="0" fontId="0" fillId="2" borderId="35" xfId="0" applyFill="1" applyBorder="1" applyAlignment="1">
      <alignment horizontal="left"/>
    </xf>
    <xf numFmtId="0" fontId="0" fillId="0" borderId="56" xfId="0" applyBorder="1"/>
    <xf numFmtId="2" fontId="4" fillId="0" borderId="34" xfId="0" applyNumberFormat="1" applyFont="1" applyBorder="1"/>
    <xf numFmtId="2" fontId="0" fillId="2" borderId="34" xfId="0" applyNumberFormat="1" applyFill="1" applyBorder="1"/>
    <xf numFmtId="2" fontId="4" fillId="2" borderId="34" xfId="0" applyNumberFormat="1" applyFont="1" applyFill="1" applyBorder="1"/>
    <xf numFmtId="0" fontId="0" fillId="2" borderId="34" xfId="0" applyFill="1" applyBorder="1"/>
    <xf numFmtId="2" fontId="0" fillId="2" borderId="34" xfId="0" applyNumberFormat="1" applyFont="1" applyFill="1" applyBorder="1"/>
    <xf numFmtId="9" fontId="0" fillId="0" borderId="27" xfId="1" applyNumberFormat="1" applyFont="1" applyBorder="1" applyAlignment="1">
      <alignment horizontal="center"/>
    </xf>
    <xf numFmtId="9" fontId="0" fillId="0" borderId="1" xfId="1" applyNumberFormat="1" applyFont="1" applyBorder="1" applyAlignment="1">
      <alignment horizontal="center"/>
    </xf>
    <xf numFmtId="0" fontId="0" fillId="0" borderId="34" xfId="0" applyBorder="1" applyAlignment="1"/>
    <xf numFmtId="2" fontId="0" fillId="0" borderId="46" xfId="0" applyNumberFormat="1" applyBorder="1" applyAlignment="1">
      <alignment horizontal="center"/>
    </xf>
    <xf numFmtId="2" fontId="4" fillId="0" borderId="58" xfId="0" applyNumberFormat="1" applyFont="1" applyBorder="1" applyAlignment="1">
      <alignment horizontal="center"/>
    </xf>
    <xf numFmtId="2" fontId="0" fillId="0" borderId="59" xfId="0" applyNumberFormat="1" applyBorder="1"/>
    <xf numFmtId="2" fontId="0" fillId="0" borderId="60" xfId="0" applyNumberFormat="1" applyBorder="1"/>
    <xf numFmtId="2" fontId="0" fillId="0" borderId="61" xfId="0" applyNumberFormat="1" applyBorder="1"/>
    <xf numFmtId="0" fontId="15" fillId="0" borderId="0" xfId="0" applyFont="1" applyBorder="1"/>
    <xf numFmtId="9" fontId="0" fillId="0" borderId="19" xfId="0" applyNumberFormat="1" applyBorder="1" applyAlignment="1">
      <alignment horizontal="center"/>
    </xf>
    <xf numFmtId="2" fontId="15" fillId="0" borderId="46" xfId="0" applyNumberFormat="1" applyFont="1" applyBorder="1"/>
    <xf numFmtId="2" fontId="15" fillId="0" borderId="56" xfId="0" applyNumberFormat="1" applyFont="1" applyBorder="1"/>
    <xf numFmtId="2" fontId="15" fillId="2" borderId="56" xfId="0" applyNumberFormat="1" applyFont="1" applyFill="1" applyBorder="1"/>
    <xf numFmtId="2" fontId="4" fillId="5" borderId="56" xfId="0" applyNumberFormat="1" applyFont="1" applyFill="1" applyBorder="1"/>
    <xf numFmtId="2" fontId="0" fillId="0" borderId="37" xfId="0" applyNumberFormat="1" applyBorder="1"/>
    <xf numFmtId="0" fontId="1" fillId="0" borderId="52" xfId="0" applyFont="1" applyBorder="1" applyAlignment="1">
      <alignment horizontal="center"/>
    </xf>
    <xf numFmtId="0" fontId="1" fillId="0" borderId="53" xfId="0" applyFont="1" applyBorder="1" applyAlignment="1">
      <alignment horizontal="center"/>
    </xf>
    <xf numFmtId="0" fontId="4" fillId="0" borderId="0" xfId="0" applyFont="1" applyBorder="1" applyAlignment="1"/>
    <xf numFmtId="0" fontId="0" fillId="0" borderId="0" xfId="0" applyBorder="1" applyAlignment="1"/>
    <xf numFmtId="0" fontId="8" fillId="0" borderId="0" xfId="0" applyFont="1" applyBorder="1" applyAlignment="1"/>
    <xf numFmtId="0" fontId="0" fillId="0" borderId="5" xfId="0" applyFont="1" applyBorder="1"/>
    <xf numFmtId="0" fontId="0" fillId="0" borderId="1" xfId="0" applyBorder="1" applyAlignment="1"/>
    <xf numFmtId="0" fontId="0" fillId="2" borderId="56" xfId="0" applyFill="1" applyBorder="1"/>
    <xf numFmtId="0" fontId="0" fillId="0" borderId="7" xfId="0" applyBorder="1"/>
    <xf numFmtId="2" fontId="0" fillId="0" borderId="3" xfId="0" applyNumberFormat="1" applyBorder="1"/>
    <xf numFmtId="2" fontId="0" fillId="0" borderId="34" xfId="0" applyNumberFormat="1" applyFont="1" applyBorder="1"/>
    <xf numFmtId="2" fontId="4" fillId="0" borderId="56" xfId="0" applyNumberFormat="1" applyFont="1" applyBorder="1"/>
    <xf numFmtId="166" fontId="15" fillId="0" borderId="34" xfId="0" applyNumberFormat="1" applyFont="1" applyBorder="1"/>
    <xf numFmtId="0" fontId="4" fillId="2" borderId="27" xfId="0" applyFont="1" applyFill="1" applyBorder="1"/>
    <xf numFmtId="0" fontId="1" fillId="0" borderId="27" xfId="0" applyFont="1" applyBorder="1"/>
    <xf numFmtId="2" fontId="4" fillId="5" borderId="33" xfId="0" applyNumberFormat="1" applyFont="1" applyFill="1" applyBorder="1"/>
    <xf numFmtId="43" fontId="0" fillId="2" borderId="0" xfId="0" applyNumberFormat="1" applyFill="1" applyAlignment="1"/>
    <xf numFmtId="0" fontId="0" fillId="0" borderId="20" xfId="0" applyBorder="1"/>
    <xf numFmtId="0" fontId="0" fillId="2" borderId="21" xfId="0" applyFill="1" applyBorder="1"/>
    <xf numFmtId="0" fontId="0" fillId="0" borderId="40" xfId="0" applyBorder="1"/>
    <xf numFmtId="2" fontId="0" fillId="5" borderId="0" xfId="0" applyNumberFormat="1" applyFill="1" applyBorder="1" applyAlignment="1">
      <alignment horizontal="center"/>
    </xf>
    <xf numFmtId="2" fontId="16" fillId="5" borderId="53" xfId="0" applyNumberFormat="1" applyFont="1" applyFill="1" applyBorder="1"/>
    <xf numFmtId="0" fontId="0" fillId="0" borderId="9" xfId="0" applyBorder="1"/>
    <xf numFmtId="0" fontId="0" fillId="0" borderId="10" xfId="0" applyBorder="1"/>
    <xf numFmtId="0" fontId="0" fillId="0" borderId="15" xfId="0" applyBorder="1" applyAlignment="1">
      <alignment horizontal="left"/>
    </xf>
    <xf numFmtId="0" fontId="0" fillId="0" borderId="4" xfId="0" applyBorder="1" applyAlignment="1">
      <alignment horizontal="left"/>
    </xf>
    <xf numFmtId="0" fontId="4" fillId="2" borderId="35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" fillId="0" borderId="52" xfId="0" applyFont="1" applyBorder="1" applyAlignment="1">
      <alignment horizontal="center"/>
    </xf>
    <xf numFmtId="0" fontId="0" fillId="0" borderId="27" xfId="0" applyFont="1" applyBorder="1" applyAlignment="1">
      <alignment horizontal="left"/>
    </xf>
    <xf numFmtId="0" fontId="0" fillId="0" borderId="8" xfId="0" applyBorder="1" applyAlignment="1">
      <alignment horizontal="left"/>
    </xf>
    <xf numFmtId="165" fontId="0" fillId="0" borderId="1" xfId="0" applyNumberFormat="1" applyBorder="1"/>
    <xf numFmtId="0" fontId="0" fillId="0" borderId="1" xfId="0" applyFont="1" applyBorder="1" applyAlignment="1">
      <alignment horizontal="left"/>
    </xf>
    <xf numFmtId="167" fontId="15" fillId="0" borderId="1" xfId="1" applyNumberFormat="1" applyFont="1" applyBorder="1"/>
    <xf numFmtId="167" fontId="0" fillId="0" borderId="5" xfId="1" applyNumberFormat="1" applyFont="1" applyBorder="1"/>
    <xf numFmtId="165" fontId="0" fillId="0" borderId="1" xfId="0" applyNumberFormat="1" applyFont="1" applyBorder="1"/>
    <xf numFmtId="166" fontId="15" fillId="0" borderId="1" xfId="0" applyNumberFormat="1" applyFont="1" applyBorder="1"/>
    <xf numFmtId="0" fontId="0" fillId="0" borderId="5" xfId="0" applyFont="1" applyBorder="1" applyAlignment="1">
      <alignment horizontal="left"/>
    </xf>
    <xf numFmtId="0" fontId="0" fillId="0" borderId="8" xfId="0" applyFont="1" applyBorder="1" applyAlignment="1">
      <alignment horizontal="left"/>
    </xf>
    <xf numFmtId="0" fontId="13" fillId="0" borderId="19" xfId="0" applyFont="1" applyBorder="1" applyAlignment="1">
      <alignment horizontal="left"/>
    </xf>
    <xf numFmtId="0" fontId="15" fillId="0" borderId="19" xfId="0" applyFont="1" applyBorder="1"/>
    <xf numFmtId="0" fontId="15" fillId="2" borderId="19" xfId="0" applyFont="1" applyFill="1" applyBorder="1"/>
    <xf numFmtId="2" fontId="15" fillId="2" borderId="64" xfId="0" applyNumberFormat="1" applyFont="1" applyFill="1" applyBorder="1"/>
    <xf numFmtId="0" fontId="13" fillId="0" borderId="5" xfId="0" applyFont="1" applyBorder="1" applyAlignment="1">
      <alignment horizontal="left"/>
    </xf>
    <xf numFmtId="0" fontId="13" fillId="0" borderId="27" xfId="0" applyFont="1" applyBorder="1" applyAlignment="1">
      <alignment horizontal="left"/>
    </xf>
    <xf numFmtId="0" fontId="13" fillId="0" borderId="32" xfId="0" applyFont="1" applyBorder="1" applyAlignment="1">
      <alignment horizontal="left"/>
    </xf>
    <xf numFmtId="168" fontId="11" fillId="0" borderId="1" xfId="1" applyNumberFormat="1" applyFont="1" applyBorder="1" applyAlignment="1">
      <alignment horizontal="left"/>
    </xf>
    <xf numFmtId="0" fontId="18" fillId="0" borderId="1" xfId="0" applyFont="1" applyBorder="1"/>
    <xf numFmtId="165" fontId="15" fillId="0" borderId="1" xfId="0" applyNumberFormat="1" applyFont="1" applyBorder="1" applyAlignment="1">
      <alignment horizontal="right"/>
    </xf>
    <xf numFmtId="0" fontId="0" fillId="0" borderId="32" xfId="0" applyFont="1" applyBorder="1"/>
    <xf numFmtId="0" fontId="0" fillId="0" borderId="0" xfId="0" applyFont="1" applyBorder="1"/>
    <xf numFmtId="0" fontId="0" fillId="0" borderId="0" xfId="0" applyFont="1"/>
    <xf numFmtId="0" fontId="0" fillId="0" borderId="34" xfId="0" applyFont="1" applyBorder="1"/>
    <xf numFmtId="166" fontId="4" fillId="0" borderId="34" xfId="0" applyNumberFormat="1" applyFont="1" applyBorder="1"/>
    <xf numFmtId="0" fontId="0" fillId="0" borderId="27" xfId="0" applyFont="1" applyBorder="1"/>
    <xf numFmtId="0" fontId="0" fillId="0" borderId="46" xfId="0" applyFont="1" applyBorder="1"/>
    <xf numFmtId="165" fontId="0" fillId="0" borderId="5" xfId="0" applyNumberFormat="1" applyFont="1" applyBorder="1"/>
    <xf numFmtId="164" fontId="0" fillId="0" borderId="5" xfId="1" applyFont="1" applyBorder="1" applyAlignment="1">
      <alignment horizontal="right"/>
    </xf>
    <xf numFmtId="2" fontId="0" fillId="0" borderId="56" xfId="0" applyNumberFormat="1" applyFont="1" applyBorder="1" applyAlignment="1">
      <alignment horizontal="center"/>
    </xf>
    <xf numFmtId="169" fontId="0" fillId="0" borderId="5" xfId="0" applyNumberFormat="1" applyFont="1" applyBorder="1"/>
    <xf numFmtId="2" fontId="0" fillId="0" borderId="34" xfId="0" applyNumberFormat="1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166" fontId="0" fillId="0" borderId="34" xfId="0" applyNumberFormat="1" applyFont="1" applyBorder="1" applyAlignment="1">
      <alignment horizontal="center"/>
    </xf>
    <xf numFmtId="170" fontId="0" fillId="0" borderId="1" xfId="0" applyNumberFormat="1" applyFont="1" applyBorder="1"/>
    <xf numFmtId="0" fontId="18" fillId="0" borderId="2" xfId="0" applyFont="1" applyBorder="1"/>
    <xf numFmtId="0" fontId="1" fillId="0" borderId="5" xfId="0" applyFont="1" applyBorder="1"/>
    <xf numFmtId="0" fontId="1" fillId="2" borderId="1" xfId="0" applyFont="1" applyFill="1" applyBorder="1"/>
    <xf numFmtId="165" fontId="15" fillId="0" borderId="1" xfId="0" applyNumberFormat="1" applyFont="1" applyBorder="1"/>
    <xf numFmtId="170" fontId="15" fillId="0" borderId="1" xfId="0" applyNumberFormat="1" applyFont="1" applyBorder="1"/>
    <xf numFmtId="170" fontId="15" fillId="2" borderId="1" xfId="0" applyNumberFormat="1" applyFont="1" applyFill="1" applyBorder="1"/>
    <xf numFmtId="0" fontId="0" fillId="0" borderId="3" xfId="0" applyFont="1" applyBorder="1"/>
    <xf numFmtId="0" fontId="0" fillId="2" borderId="20" xfId="0" applyFill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" fillId="0" borderId="52" xfId="0" applyFont="1" applyBorder="1" applyAlignment="1">
      <alignment horizontal="center"/>
    </xf>
    <xf numFmtId="0" fontId="0" fillId="0" borderId="27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15" xfId="0" applyBorder="1" applyAlignment="1">
      <alignment horizontal="left"/>
    </xf>
    <xf numFmtId="0" fontId="13" fillId="0" borderId="1" xfId="0" applyFont="1" applyBorder="1" applyAlignment="1">
      <alignment horizontal="left"/>
    </xf>
    <xf numFmtId="0" fontId="0" fillId="6" borderId="1" xfId="0" applyFont="1" applyFill="1" applyBorder="1"/>
    <xf numFmtId="0" fontId="0" fillId="6" borderId="34" xfId="0" applyFont="1" applyFill="1" applyBorder="1" applyAlignment="1">
      <alignment horizontal="center"/>
    </xf>
    <xf numFmtId="0" fontId="9" fillId="4" borderId="5" xfId="0" applyFont="1" applyFill="1" applyBorder="1"/>
    <xf numFmtId="0" fontId="0" fillId="5" borderId="51" xfId="0" applyFill="1" applyBorder="1"/>
    <xf numFmtId="0" fontId="0" fillId="5" borderId="54" xfId="0" applyFill="1" applyBorder="1"/>
    <xf numFmtId="0" fontId="0" fillId="5" borderId="27" xfId="0" applyFill="1" applyBorder="1"/>
    <xf numFmtId="2" fontId="0" fillId="5" borderId="46" xfId="0" applyNumberFormat="1" applyFill="1" applyBorder="1"/>
    <xf numFmtId="0" fontId="0" fillId="0" borderId="35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35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5" xfId="0" applyFill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0" borderId="35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64" xfId="0" applyFont="1" applyFill="1" applyBorder="1"/>
    <xf numFmtId="0" fontId="0" fillId="0" borderId="2" xfId="0" applyFont="1" applyBorder="1" applyAlignment="1">
      <alignment horizontal="center"/>
    </xf>
    <xf numFmtId="2" fontId="4" fillId="3" borderId="2" xfId="0" applyNumberFormat="1" applyFont="1" applyFill="1" applyBorder="1" applyAlignment="1">
      <alignment horizontal="center"/>
    </xf>
    <xf numFmtId="167" fontId="14" fillId="5" borderId="1" xfId="1" applyNumberFormat="1" applyFont="1" applyFill="1" applyBorder="1"/>
    <xf numFmtId="0" fontId="14" fillId="5" borderId="56" xfId="0" applyFont="1" applyFill="1" applyBorder="1"/>
    <xf numFmtId="0" fontId="4" fillId="5" borderId="34" xfId="0" applyFont="1" applyFill="1" applyBorder="1"/>
    <xf numFmtId="2" fontId="16" fillId="5" borderId="34" xfId="0" applyNumberFormat="1" applyFont="1" applyFill="1" applyBorder="1"/>
    <xf numFmtId="2" fontId="16" fillId="5" borderId="29" xfId="0" applyNumberFormat="1" applyFont="1" applyFill="1" applyBorder="1"/>
    <xf numFmtId="43" fontId="0" fillId="0" borderId="0" xfId="0" applyNumberFormat="1" applyBorder="1"/>
    <xf numFmtId="164" fontId="11" fillId="0" borderId="1" xfId="1" applyFont="1" applyBorder="1" applyAlignment="1">
      <alignment horizontal="left"/>
    </xf>
    <xf numFmtId="0" fontId="0" fillId="7" borderId="1" xfId="0" applyFill="1" applyBorder="1"/>
    <xf numFmtId="2" fontId="0" fillId="7" borderId="1" xfId="0" applyNumberFormat="1" applyFill="1" applyBorder="1"/>
    <xf numFmtId="0" fontId="0" fillId="2" borderId="35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28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15" xfId="0" applyFont="1" applyFill="1" applyBorder="1" applyAlignment="1">
      <alignment horizontal="left"/>
    </xf>
    <xf numFmtId="0" fontId="0" fillId="2" borderId="16" xfId="0" applyFont="1" applyFill="1" applyBorder="1" applyAlignment="1">
      <alignment horizontal="left"/>
    </xf>
    <xf numFmtId="0" fontId="0" fillId="2" borderId="19" xfId="0" applyFont="1" applyFill="1" applyBorder="1"/>
    <xf numFmtId="0" fontId="0" fillId="3" borderId="35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3" borderId="1" xfId="0" applyFill="1" applyBorder="1"/>
    <xf numFmtId="0" fontId="0" fillId="3" borderId="56" xfId="0" applyFill="1" applyBorder="1"/>
    <xf numFmtId="2" fontId="0" fillId="0" borderId="1" xfId="0" applyNumberFormat="1" applyBorder="1"/>
    <xf numFmtId="165" fontId="4" fillId="5" borderId="34" xfId="0" applyNumberFormat="1" applyFont="1" applyFill="1" applyBorder="1"/>
    <xf numFmtId="0" fontId="0" fillId="2" borderId="35" xfId="0" applyFont="1" applyFill="1" applyBorder="1" applyAlignment="1">
      <alignment horizontal="left"/>
    </xf>
    <xf numFmtId="0" fontId="0" fillId="2" borderId="3" xfId="0" applyFont="1" applyFill="1" applyBorder="1" applyAlignment="1">
      <alignment horizontal="left"/>
    </xf>
    <xf numFmtId="0" fontId="0" fillId="2" borderId="4" xfId="0" applyFont="1" applyFill="1" applyBorder="1" applyAlignment="1">
      <alignment horizontal="left"/>
    </xf>
    <xf numFmtId="0" fontId="0" fillId="2" borderId="35" xfId="0" applyFont="1" applyFill="1" applyBorder="1" applyAlignment="1">
      <alignment horizontal="left"/>
    </xf>
    <xf numFmtId="0" fontId="0" fillId="2" borderId="3" xfId="0" applyFont="1" applyFill="1" applyBorder="1" applyAlignment="1">
      <alignment horizontal="left"/>
    </xf>
    <xf numFmtId="0" fontId="0" fillId="2" borderId="4" xfId="0" applyFont="1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35" xfId="0" applyFill="1" applyBorder="1" applyAlignment="1">
      <alignment horizontal="left"/>
    </xf>
    <xf numFmtId="0" fontId="7" fillId="2" borderId="21" xfId="0" applyFont="1" applyFill="1" applyBorder="1"/>
    <xf numFmtId="0" fontId="1" fillId="2" borderId="21" xfId="0" applyFont="1" applyFill="1" applyBorder="1"/>
    <xf numFmtId="0" fontId="1" fillId="2" borderId="27" xfId="0" applyFont="1" applyFill="1" applyBorder="1"/>
    <xf numFmtId="0" fontId="0" fillId="2" borderId="37" xfId="0" applyFont="1" applyFill="1" applyBorder="1"/>
    <xf numFmtId="0" fontId="0" fillId="2" borderId="7" xfId="0" applyFont="1" applyFill="1" applyBorder="1"/>
    <xf numFmtId="2" fontId="0" fillId="2" borderId="27" xfId="0" applyNumberFormat="1" applyFont="1" applyFill="1" applyBorder="1"/>
    <xf numFmtId="0" fontId="0" fillId="2" borderId="27" xfId="0" applyFont="1" applyFill="1" applyBorder="1"/>
    <xf numFmtId="2" fontId="0" fillId="2" borderId="46" xfId="0" applyNumberFormat="1" applyFont="1" applyFill="1" applyBorder="1"/>
    <xf numFmtId="164" fontId="20" fillId="2" borderId="34" xfId="1" applyNumberFormat="1" applyFont="1" applyFill="1" applyBorder="1"/>
    <xf numFmtId="0" fontId="0" fillId="2" borderId="3" xfId="0" applyFont="1" applyFill="1" applyBorder="1"/>
    <xf numFmtId="0" fontId="0" fillId="2" borderId="28" xfId="0" applyFont="1" applyFill="1" applyBorder="1" applyAlignment="1">
      <alignment horizontal="left"/>
    </xf>
    <xf numFmtId="0" fontId="0" fillId="2" borderId="15" xfId="0" applyFont="1" applyFill="1" applyBorder="1" applyAlignment="1">
      <alignment horizontal="left"/>
    </xf>
    <xf numFmtId="2" fontId="0" fillId="2" borderId="1" xfId="0" applyNumberFormat="1" applyFont="1" applyFill="1" applyBorder="1"/>
    <xf numFmtId="0" fontId="0" fillId="2" borderId="5" xfId="0" applyFont="1" applyFill="1" applyBorder="1"/>
    <xf numFmtId="2" fontId="0" fillId="2" borderId="56" xfId="0" applyNumberFormat="1" applyFont="1" applyFill="1" applyBorder="1"/>
    <xf numFmtId="0" fontId="0" fillId="2" borderId="1" xfId="0" applyFont="1" applyFill="1" applyBorder="1" applyAlignment="1">
      <alignment horizontal="right"/>
    </xf>
    <xf numFmtId="2" fontId="0" fillId="2" borderId="3" xfId="0" applyNumberFormat="1" applyFont="1" applyFill="1" applyBorder="1"/>
    <xf numFmtId="165" fontId="0" fillId="2" borderId="1" xfId="0" applyNumberFormat="1" applyFont="1" applyFill="1" applyBorder="1"/>
    <xf numFmtId="0" fontId="4" fillId="2" borderId="5" xfId="0" applyFont="1" applyFill="1" applyBorder="1"/>
    <xf numFmtId="164" fontId="21" fillId="2" borderId="34" xfId="1" applyNumberFormat="1" applyFont="1" applyFill="1" applyBorder="1"/>
    <xf numFmtId="2" fontId="4" fillId="2" borderId="56" xfId="0" applyNumberFormat="1" applyFont="1" applyFill="1" applyBorder="1"/>
    <xf numFmtId="0" fontId="0" fillId="2" borderId="56" xfId="0" applyFont="1" applyFill="1" applyBorder="1"/>
    <xf numFmtId="0" fontId="0" fillId="2" borderId="34" xfId="0" applyFont="1" applyFill="1" applyBorder="1"/>
    <xf numFmtId="9" fontId="0" fillId="2" borderId="1" xfId="0" applyNumberFormat="1" applyFont="1" applyFill="1" applyBorder="1"/>
    <xf numFmtId="0" fontId="0" fillId="2" borderId="0" xfId="0" applyFont="1" applyFill="1"/>
    <xf numFmtId="166" fontId="0" fillId="2" borderId="34" xfId="0" applyNumberFormat="1" applyFont="1" applyFill="1" applyBorder="1"/>
    <xf numFmtId="0" fontId="0" fillId="2" borderId="50" xfId="0" applyFont="1" applyFill="1" applyBorder="1"/>
    <xf numFmtId="0" fontId="4" fillId="2" borderId="19" xfId="0" applyFont="1" applyFill="1" applyBorder="1"/>
    <xf numFmtId="165" fontId="4" fillId="2" borderId="50" xfId="0" applyNumberFormat="1" applyFont="1" applyFill="1" applyBorder="1"/>
    <xf numFmtId="0" fontId="15" fillId="3" borderId="1" xfId="0" applyFont="1" applyFill="1" applyBorder="1"/>
    <xf numFmtId="0" fontId="18" fillId="3" borderId="1" xfId="0" applyFont="1" applyFill="1" applyBorder="1"/>
    <xf numFmtId="0" fontId="16" fillId="3" borderId="5" xfId="0" applyFont="1" applyFill="1" applyBorder="1"/>
    <xf numFmtId="2" fontId="15" fillId="3" borderId="34" xfId="0" applyNumberFormat="1" applyFont="1" applyFill="1" applyBorder="1"/>
    <xf numFmtId="167" fontId="15" fillId="3" borderId="1" xfId="1" applyNumberFormat="1" applyFont="1" applyFill="1" applyBorder="1"/>
    <xf numFmtId="170" fontId="15" fillId="3" borderId="1" xfId="0" applyNumberFormat="1" applyFont="1" applyFill="1" applyBorder="1"/>
    <xf numFmtId="166" fontId="15" fillId="3" borderId="1" xfId="0" applyNumberFormat="1" applyFont="1" applyFill="1" applyBorder="1"/>
    <xf numFmtId="2" fontId="16" fillId="3" borderId="34" xfId="0" applyNumberFormat="1" applyFont="1" applyFill="1" applyBorder="1"/>
    <xf numFmtId="164" fontId="20" fillId="0" borderId="5" xfId="1" applyFont="1" applyBorder="1" applyAlignment="1">
      <alignment horizontal="right"/>
    </xf>
    <xf numFmtId="2" fontId="0" fillId="0" borderId="1" xfId="0" applyNumberFormat="1" applyFont="1" applyBorder="1" applyAlignment="1">
      <alignment horizontal="right"/>
    </xf>
    <xf numFmtId="2" fontId="4" fillId="0" borderId="2" xfId="0" applyNumberFormat="1" applyFont="1" applyBorder="1" applyAlignment="1">
      <alignment horizontal="center"/>
    </xf>
    <xf numFmtId="167" fontId="11" fillId="0" borderId="1" xfId="1" applyNumberFormat="1" applyFont="1" applyBorder="1" applyAlignment="1">
      <alignment horizontal="left"/>
    </xf>
    <xf numFmtId="171" fontId="15" fillId="3" borderId="1" xfId="0" applyNumberFormat="1" applyFont="1" applyFill="1" applyBorder="1" applyAlignment="1">
      <alignment horizontal="right"/>
    </xf>
    <xf numFmtId="171" fontId="0" fillId="0" borderId="1" xfId="0" applyNumberFormat="1" applyBorder="1"/>
    <xf numFmtId="171" fontId="0" fillId="2" borderId="1" xfId="0" applyNumberFormat="1" applyFill="1" applyBorder="1"/>
    <xf numFmtId="43" fontId="0" fillId="0" borderId="1" xfId="0" applyNumberFormat="1" applyBorder="1"/>
    <xf numFmtId="43" fontId="0" fillId="2" borderId="1" xfId="0" applyNumberFormat="1" applyFill="1" applyBorder="1"/>
    <xf numFmtId="170" fontId="0" fillId="2" borderId="1" xfId="0" applyNumberFormat="1" applyFont="1" applyFill="1" applyBorder="1"/>
    <xf numFmtId="170" fontId="20" fillId="2" borderId="1" xfId="0" applyNumberFormat="1" applyFont="1" applyFill="1" applyBorder="1"/>
    <xf numFmtId="170" fontId="0" fillId="3" borderId="1" xfId="0" applyNumberFormat="1" applyFill="1" applyBorder="1"/>
    <xf numFmtId="166" fontId="0" fillId="0" borderId="1" xfId="0" applyNumberFormat="1" applyBorder="1"/>
    <xf numFmtId="170" fontId="0" fillId="2" borderId="1" xfId="0" applyNumberFormat="1" applyFill="1" applyBorder="1"/>
    <xf numFmtId="170" fontId="0" fillId="0" borderId="1" xfId="0" applyNumberFormat="1" applyBorder="1"/>
    <xf numFmtId="164" fontId="6" fillId="2" borderId="34" xfId="1" applyNumberFormat="1" applyFont="1" applyFill="1" applyBorder="1"/>
    <xf numFmtId="2" fontId="0" fillId="3" borderId="0" xfId="0" applyNumberFormat="1" applyFill="1" applyAlignment="1">
      <alignment horizontal="center"/>
    </xf>
    <xf numFmtId="2" fontId="0" fillId="3" borderId="0" xfId="0" applyNumberFormat="1" applyFill="1" applyBorder="1" applyAlignment="1">
      <alignment horizontal="center"/>
    </xf>
    <xf numFmtId="0" fontId="0" fillId="2" borderId="36" xfId="0" applyFill="1" applyBorder="1"/>
    <xf numFmtId="0" fontId="0" fillId="2" borderId="5" xfId="0" applyFill="1" applyBorder="1"/>
    <xf numFmtId="0" fontId="0" fillId="2" borderId="2" xfId="0" applyFill="1" applyBorder="1"/>
    <xf numFmtId="0" fontId="0" fillId="2" borderId="32" xfId="0" applyFill="1" applyBorder="1"/>
    <xf numFmtId="0" fontId="0" fillId="2" borderId="63" xfId="0" applyFill="1" applyBorder="1"/>
    <xf numFmtId="165" fontId="0" fillId="2" borderId="1" xfId="0" applyNumberFormat="1" applyFill="1" applyBorder="1"/>
    <xf numFmtId="165" fontId="0" fillId="2" borderId="27" xfId="0" applyNumberFormat="1" applyFill="1" applyBorder="1"/>
    <xf numFmtId="165" fontId="0" fillId="5" borderId="45" xfId="0" applyNumberFormat="1" applyFill="1" applyBorder="1"/>
    <xf numFmtId="165" fontId="0" fillId="5" borderId="40" xfId="0" applyNumberFormat="1" applyFill="1" applyBorder="1"/>
    <xf numFmtId="165" fontId="0" fillId="5" borderId="62" xfId="0" applyNumberFormat="1" applyFill="1" applyBorder="1"/>
    <xf numFmtId="0" fontId="0" fillId="2" borderId="35" xfId="0" applyFill="1" applyBorder="1" applyAlignment="1">
      <alignment horizontal="left"/>
    </xf>
    <xf numFmtId="0" fontId="0" fillId="0" borderId="35" xfId="0" applyBorder="1" applyAlignment="1">
      <alignment horizontal="left"/>
    </xf>
    <xf numFmtId="0" fontId="0" fillId="2" borderId="35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0" fillId="2" borderId="36" xfId="0" applyFill="1" applyBorder="1" applyAlignment="1">
      <alignment horizontal="left"/>
    </xf>
    <xf numFmtId="0" fontId="0" fillId="2" borderId="48" xfId="0" applyFill="1" applyBorder="1" applyAlignment="1">
      <alignment horizontal="left"/>
    </xf>
    <xf numFmtId="0" fontId="0" fillId="2" borderId="49" xfId="0" applyFill="1" applyBorder="1" applyAlignment="1">
      <alignment horizontal="left"/>
    </xf>
    <xf numFmtId="0" fontId="13" fillId="0" borderId="51" xfId="0" applyFont="1" applyBorder="1" applyAlignment="1">
      <alignment horizontal="left"/>
    </xf>
    <xf numFmtId="2" fontId="15" fillId="2" borderId="37" xfId="0" applyNumberFormat="1" applyFont="1" applyFill="1" applyBorder="1"/>
    <xf numFmtId="0" fontId="7" fillId="8" borderId="52" xfId="0" applyFont="1" applyFill="1" applyBorder="1"/>
    <xf numFmtId="0" fontId="1" fillId="8" borderId="52" xfId="0" applyFont="1" applyFill="1" applyBorder="1"/>
    <xf numFmtId="0" fontId="1" fillId="8" borderId="53" xfId="0" applyFont="1" applyFill="1" applyBorder="1"/>
    <xf numFmtId="0" fontId="1" fillId="8" borderId="7" xfId="0" applyFont="1" applyFill="1" applyBorder="1"/>
    <xf numFmtId="0" fontId="1" fillId="8" borderId="21" xfId="0" applyFont="1" applyFill="1" applyBorder="1"/>
    <xf numFmtId="0" fontId="1" fillId="8" borderId="24" xfId="0" applyFont="1" applyFill="1" applyBorder="1"/>
    <xf numFmtId="0" fontId="4" fillId="8" borderId="27" xfId="0" applyFont="1" applyFill="1" applyBorder="1"/>
    <xf numFmtId="0" fontId="0" fillId="8" borderId="27" xfId="0" applyFill="1" applyBorder="1"/>
    <xf numFmtId="0" fontId="0" fillId="8" borderId="46" xfId="0" applyFill="1" applyBorder="1"/>
    <xf numFmtId="0" fontId="0" fillId="8" borderId="3" xfId="0" applyFill="1" applyBorder="1"/>
    <xf numFmtId="2" fontId="0" fillId="8" borderId="46" xfId="0" applyNumberFormat="1" applyFill="1" applyBorder="1"/>
    <xf numFmtId="167" fontId="6" fillId="8" borderId="1" xfId="1" applyNumberFormat="1" applyFont="1" applyFill="1" applyBorder="1"/>
    <xf numFmtId="0" fontId="6" fillId="8" borderId="1" xfId="0" applyFont="1" applyFill="1" applyBorder="1"/>
    <xf numFmtId="2" fontId="6" fillId="8" borderId="34" xfId="0" applyNumberFormat="1" applyFont="1" applyFill="1" applyBorder="1"/>
    <xf numFmtId="0" fontId="0" fillId="8" borderId="1" xfId="0" applyFill="1" applyBorder="1"/>
    <xf numFmtId="2" fontId="0" fillId="8" borderId="34" xfId="0" applyNumberFormat="1" applyFill="1" applyBorder="1"/>
    <xf numFmtId="2" fontId="0" fillId="8" borderId="3" xfId="0" applyNumberFormat="1" applyFill="1" applyBorder="1"/>
    <xf numFmtId="0" fontId="9" fillId="8" borderId="1" xfId="0" applyFont="1" applyFill="1" applyBorder="1"/>
    <xf numFmtId="2" fontId="9" fillId="8" borderId="34" xfId="0" applyNumberFormat="1" applyFont="1" applyFill="1" applyBorder="1"/>
    <xf numFmtId="164" fontId="6" fillId="8" borderId="1" xfId="1" applyFont="1" applyFill="1" applyBorder="1"/>
    <xf numFmtId="2" fontId="4" fillId="8" borderId="34" xfId="0" applyNumberFormat="1" applyFont="1" applyFill="1" applyBorder="1"/>
    <xf numFmtId="9" fontId="0" fillId="8" borderId="1" xfId="0" applyNumberFormat="1" applyFill="1" applyBorder="1"/>
    <xf numFmtId="0" fontId="0" fillId="8" borderId="34" xfId="0" applyFill="1" applyBorder="1"/>
    <xf numFmtId="2" fontId="0" fillId="8" borderId="34" xfId="0" applyNumberFormat="1" applyFont="1" applyFill="1" applyBorder="1"/>
    <xf numFmtId="0" fontId="17" fillId="8" borderId="1" xfId="0" applyFont="1" applyFill="1" applyBorder="1"/>
    <xf numFmtId="0" fontId="4" fillId="8" borderId="40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left"/>
    </xf>
    <xf numFmtId="0" fontId="4" fillId="8" borderId="3" xfId="0" applyFont="1" applyFill="1" applyBorder="1" applyAlignment="1"/>
    <xf numFmtId="0" fontId="4" fillId="8" borderId="3" xfId="0" applyFont="1" applyFill="1" applyBorder="1" applyAlignment="1">
      <alignment horizontal="center"/>
    </xf>
    <xf numFmtId="0" fontId="4" fillId="8" borderId="1" xfId="0" applyFont="1" applyFill="1" applyBorder="1"/>
    <xf numFmtId="0" fontId="0" fillId="8" borderId="35" xfId="0" applyFill="1" applyBorder="1" applyAlignment="1">
      <alignment horizontal="left"/>
    </xf>
    <xf numFmtId="0" fontId="0" fillId="8" borderId="3" xfId="0" applyFont="1" applyFill="1" applyBorder="1" applyAlignment="1">
      <alignment horizontal="left"/>
    </xf>
    <xf numFmtId="0" fontId="0" fillId="8" borderId="4" xfId="0" applyFont="1" applyFill="1" applyBorder="1" applyAlignment="1">
      <alignment horizontal="left"/>
    </xf>
    <xf numFmtId="0" fontId="0" fillId="8" borderId="3" xfId="0" applyFill="1" applyBorder="1" applyAlignment="1">
      <alignment horizontal="center"/>
    </xf>
    <xf numFmtId="0" fontId="0" fillId="8" borderId="32" xfId="0" applyFill="1" applyBorder="1"/>
    <xf numFmtId="0" fontId="0" fillId="8" borderId="33" xfId="0" applyFill="1" applyBorder="1"/>
    <xf numFmtId="0" fontId="0" fillId="8" borderId="0" xfId="0" applyFill="1"/>
    <xf numFmtId="2" fontId="0" fillId="2" borderId="50" xfId="0" applyNumberFormat="1" applyFont="1" applyFill="1" applyBorder="1"/>
    <xf numFmtId="2" fontId="4" fillId="2" borderId="1" xfId="0" applyNumberFormat="1" applyFont="1" applyFill="1" applyBorder="1"/>
    <xf numFmtId="9" fontId="0" fillId="0" borderId="1" xfId="0" applyNumberFormat="1" applyFont="1" applyBorder="1"/>
    <xf numFmtId="9" fontId="15" fillId="0" borderId="51" xfId="0" applyNumberFormat="1" applyFont="1" applyBorder="1" applyAlignment="1">
      <alignment horizontal="center"/>
    </xf>
    <xf numFmtId="0" fontId="15" fillId="2" borderId="65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5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4" fillId="0" borderId="55" xfId="0" applyFont="1" applyBorder="1" applyAlignment="1">
      <alignment horizontal="left"/>
    </xf>
    <xf numFmtId="0" fontId="4" fillId="0" borderId="48" xfId="0" applyFont="1" applyBorder="1" applyAlignment="1">
      <alignment horizontal="left"/>
    </xf>
    <xf numFmtId="0" fontId="4" fillId="0" borderId="49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4" fillId="0" borderId="35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5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5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42" xfId="0" applyFont="1" applyBorder="1" applyAlignment="1">
      <alignment horizontal="center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37" xfId="0" applyFont="1" applyBorder="1" applyAlignment="1">
      <alignment horizontal="left"/>
    </xf>
    <xf numFmtId="0" fontId="4" fillId="0" borderId="38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41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4" fillId="0" borderId="28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43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39" xfId="0" applyFont="1" applyBorder="1" applyAlignment="1">
      <alignment horizontal="left"/>
    </xf>
    <xf numFmtId="0" fontId="5" fillId="0" borderId="40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50" xfId="0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43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42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55" xfId="0" applyBorder="1" applyAlignment="1">
      <alignment horizontal="left"/>
    </xf>
    <xf numFmtId="0" fontId="0" fillId="0" borderId="48" xfId="0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2" borderId="35" xfId="0" applyFont="1" applyFill="1" applyBorder="1" applyAlignment="1">
      <alignment horizontal="left"/>
    </xf>
    <xf numFmtId="0" fontId="0" fillId="2" borderId="3" xfId="0" applyFont="1" applyFill="1" applyBorder="1" applyAlignment="1">
      <alignment horizontal="left"/>
    </xf>
    <xf numFmtId="0" fontId="0" fillId="2" borderId="4" xfId="0" applyFont="1" applyFill="1" applyBorder="1" applyAlignment="1">
      <alignment horizontal="left"/>
    </xf>
    <xf numFmtId="0" fontId="0" fillId="0" borderId="28" xfId="0" applyBorder="1" applyAlignment="1">
      <alignment horizontal="left"/>
    </xf>
    <xf numFmtId="0" fontId="0" fillId="2" borderId="35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0" borderId="1" xfId="0" applyBorder="1" applyAlignment="1">
      <alignment horizontal="center"/>
    </xf>
    <xf numFmtId="2" fontId="0" fillId="0" borderId="35" xfId="1" applyNumberFormat="1" applyFont="1" applyBorder="1" applyAlignment="1">
      <alignment horizontal="center"/>
    </xf>
    <xf numFmtId="2" fontId="0" fillId="0" borderId="3" xfId="1" applyNumberFormat="1" applyFont="1" applyBorder="1" applyAlignment="1">
      <alignment horizontal="center"/>
    </xf>
    <xf numFmtId="2" fontId="0" fillId="0" borderId="28" xfId="1" applyNumberFormat="1" applyFont="1" applyBorder="1" applyAlignment="1">
      <alignment horizontal="center"/>
    </xf>
    <xf numFmtId="2" fontId="0" fillId="0" borderId="15" xfId="1" applyNumberFormat="1" applyFont="1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40" xfId="0" applyBorder="1" applyAlignment="1">
      <alignment horizontal="left"/>
    </xf>
    <xf numFmtId="2" fontId="4" fillId="0" borderId="30" xfId="1" applyNumberFormat="1" applyFont="1" applyBorder="1" applyAlignment="1">
      <alignment horizontal="center"/>
    </xf>
    <xf numFmtId="2" fontId="4" fillId="0" borderId="31" xfId="1" applyNumberFormat="1" applyFont="1" applyBorder="1" applyAlignment="1">
      <alignment horizontal="center"/>
    </xf>
    <xf numFmtId="2" fontId="0" fillId="0" borderId="25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3" xfId="0" applyBorder="1" applyAlignment="1"/>
    <xf numFmtId="0" fontId="0" fillId="0" borderId="4" xfId="0" applyBorder="1" applyAlignment="1"/>
    <xf numFmtId="0" fontId="0" fillId="2" borderId="28" xfId="0" applyFill="1" applyBorder="1" applyAlignment="1">
      <alignment horizontal="left"/>
    </xf>
    <xf numFmtId="0" fontId="0" fillId="2" borderId="15" xfId="0" applyFill="1" applyBorder="1" applyAlignment="1">
      <alignment horizontal="left"/>
    </xf>
    <xf numFmtId="0" fontId="13" fillId="0" borderId="40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0" fillId="0" borderId="31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15" xfId="0" applyFont="1" applyBorder="1" applyAlignment="1">
      <alignment horizontal="left"/>
    </xf>
    <xf numFmtId="0" fontId="0" fillId="0" borderId="28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35" xfId="0" applyFont="1" applyBorder="1" applyAlignment="1">
      <alignment horizontal="left"/>
    </xf>
    <xf numFmtId="0" fontId="13" fillId="2" borderId="35" xfId="0" applyFont="1" applyFill="1" applyBorder="1" applyAlignment="1">
      <alignment horizontal="left"/>
    </xf>
    <xf numFmtId="0" fontId="13" fillId="2" borderId="3" xfId="0" applyFont="1" applyFill="1" applyBorder="1" applyAlignment="1">
      <alignment horizontal="left"/>
    </xf>
    <xf numFmtId="0" fontId="13" fillId="2" borderId="4" xfId="0" applyFont="1" applyFill="1" applyBorder="1" applyAlignment="1">
      <alignment horizontal="left"/>
    </xf>
    <xf numFmtId="0" fontId="13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40" xfId="0" applyFont="1" applyBorder="1" applyAlignment="1">
      <alignment horizontal="left"/>
    </xf>
    <xf numFmtId="0" fontId="0" fillId="0" borderId="28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4" fillId="2" borderId="35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1" fillId="0" borderId="28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2" fontId="0" fillId="0" borderId="9" xfId="1" applyNumberFormat="1" applyFont="1" applyBorder="1" applyAlignment="1">
      <alignment horizontal="center"/>
    </xf>
    <xf numFmtId="2" fontId="0" fillId="0" borderId="10" xfId="1" applyNumberFormat="1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62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0" fillId="0" borderId="45" xfId="0" applyFont="1" applyBorder="1" applyAlignment="1">
      <alignment horizontal="left"/>
    </xf>
    <xf numFmtId="0" fontId="0" fillId="0" borderId="27" xfId="0" applyFont="1" applyBorder="1" applyAlignment="1">
      <alignment horizontal="left"/>
    </xf>
    <xf numFmtId="0" fontId="0" fillId="2" borderId="40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36" xfId="0" applyFill="1" applyBorder="1" applyAlignment="1">
      <alignment horizontal="left"/>
    </xf>
    <xf numFmtId="0" fontId="0" fillId="2" borderId="48" xfId="0" applyFill="1" applyBorder="1" applyAlignment="1">
      <alignment horizontal="left"/>
    </xf>
    <xf numFmtId="0" fontId="0" fillId="2" borderId="49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37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9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42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0" fillId="0" borderId="13" xfId="0" applyBorder="1" applyAlignment="1">
      <alignment horizontal="left"/>
    </xf>
    <xf numFmtId="0" fontId="0" fillId="2" borderId="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2" borderId="63" xfId="0" applyFill="1" applyBorder="1" applyAlignment="1">
      <alignment horizontal="left"/>
    </xf>
    <xf numFmtId="0" fontId="0" fillId="2" borderId="31" xfId="0" applyFill="1" applyBorder="1" applyAlignment="1">
      <alignment horizontal="left"/>
    </xf>
    <xf numFmtId="0" fontId="0" fillId="2" borderId="57" xfId="0" applyFill="1" applyBorder="1" applyAlignment="1">
      <alignment horizontal="left"/>
    </xf>
    <xf numFmtId="0" fontId="0" fillId="3" borderId="40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3" borderId="28" xfId="0" applyFill="1" applyBorder="1" applyAlignment="1">
      <alignment horizontal="left"/>
    </xf>
    <xf numFmtId="0" fontId="0" fillId="3" borderId="15" xfId="0" applyFill="1" applyBorder="1" applyAlignment="1">
      <alignment horizontal="left"/>
    </xf>
    <xf numFmtId="0" fontId="0" fillId="3" borderId="15" xfId="0" applyFont="1" applyFill="1" applyBorder="1" applyAlignment="1">
      <alignment horizontal="left"/>
    </xf>
    <xf numFmtId="0" fontId="0" fillId="3" borderId="35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0" borderId="30" xfId="0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57" xfId="0" applyBorder="1" applyAlignment="1">
      <alignment horizontal="left"/>
    </xf>
    <xf numFmtId="0" fontId="1" fillId="3" borderId="28" xfId="0" applyFont="1" applyFill="1" applyBorder="1" applyAlignment="1">
      <alignment horizontal="left"/>
    </xf>
    <xf numFmtId="0" fontId="1" fillId="3" borderId="15" xfId="0" applyFont="1" applyFill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0" fontId="0" fillId="2" borderId="40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left"/>
    </xf>
    <xf numFmtId="0" fontId="0" fillId="2" borderId="28" xfId="0" applyFont="1" applyFill="1" applyBorder="1" applyAlignment="1">
      <alignment horizontal="left"/>
    </xf>
    <xf numFmtId="0" fontId="0" fillId="2" borderId="15" xfId="0" applyFont="1" applyFill="1" applyBorder="1" applyAlignment="1">
      <alignment horizontal="left"/>
    </xf>
    <xf numFmtId="0" fontId="0" fillId="2" borderId="44" xfId="0" applyFont="1" applyFill="1" applyBorder="1" applyAlignment="1">
      <alignment horizontal="left"/>
    </xf>
    <xf numFmtId="0" fontId="0" fillId="2" borderId="19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4" fillId="2" borderId="40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0" fillId="0" borderId="0" xfId="0" applyBorder="1" applyAlignment="1">
      <alignment horizontal="right"/>
    </xf>
    <xf numFmtId="0" fontId="4" fillId="2" borderId="28" xfId="0" applyFont="1" applyFill="1" applyBorder="1" applyAlignment="1">
      <alignment horizontal="left"/>
    </xf>
    <xf numFmtId="0" fontId="4" fillId="2" borderId="15" xfId="0" applyFont="1" applyFill="1" applyBorder="1" applyAlignment="1">
      <alignment horizontal="left"/>
    </xf>
    <xf numFmtId="0" fontId="0" fillId="2" borderId="9" xfId="0" applyFont="1" applyFill="1" applyBorder="1" applyAlignment="1">
      <alignment horizontal="left"/>
    </xf>
    <xf numFmtId="0" fontId="0" fillId="2" borderId="10" xfId="0" applyFont="1" applyFill="1" applyBorder="1" applyAlignment="1">
      <alignment horizontal="left"/>
    </xf>
    <xf numFmtId="0" fontId="2" fillId="2" borderId="45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  <xf numFmtId="0" fontId="2" fillId="2" borderId="46" xfId="0" applyFont="1" applyFill="1" applyBorder="1" applyAlignment="1">
      <alignment horizontal="center"/>
    </xf>
    <xf numFmtId="0" fontId="2" fillId="2" borderId="4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37" xfId="0" applyFont="1" applyFill="1" applyBorder="1" applyAlignment="1">
      <alignment horizontal="left"/>
    </xf>
    <xf numFmtId="0" fontId="4" fillId="2" borderId="38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left"/>
    </xf>
    <xf numFmtId="0" fontId="4" fillId="2" borderId="41" xfId="0" applyFont="1" applyFill="1" applyBorder="1" applyAlignment="1">
      <alignment horizontal="left"/>
    </xf>
    <xf numFmtId="0" fontId="3" fillId="2" borderId="4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4" xfId="0" applyFont="1" applyFill="1" applyBorder="1" applyAlignment="1">
      <alignment horizontal="center"/>
    </xf>
    <xf numFmtId="0" fontId="4" fillId="2" borderId="43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left"/>
    </xf>
    <xf numFmtId="0" fontId="4" fillId="2" borderId="39" xfId="0" applyFont="1" applyFill="1" applyBorder="1" applyAlignment="1">
      <alignment horizontal="left"/>
    </xf>
    <xf numFmtId="0" fontId="5" fillId="2" borderId="4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8" fillId="2" borderId="40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34" xfId="0" applyFont="1" applyFill="1" applyBorder="1" applyAlignment="1">
      <alignment horizontal="center"/>
    </xf>
    <xf numFmtId="0" fontId="8" fillId="2" borderId="47" xfId="0" applyFont="1" applyFill="1" applyBorder="1" applyAlignment="1">
      <alignment horizontal="center"/>
    </xf>
    <xf numFmtId="0" fontId="8" fillId="2" borderId="32" xfId="0" applyFont="1" applyFill="1" applyBorder="1" applyAlignment="1">
      <alignment horizontal="center"/>
    </xf>
    <xf numFmtId="0" fontId="8" fillId="2" borderId="3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/>
    </xf>
    <xf numFmtId="0" fontId="1" fillId="2" borderId="23" xfId="0" applyFont="1" applyFill="1" applyBorder="1" applyAlignment="1">
      <alignment horizontal="left"/>
    </xf>
    <xf numFmtId="0" fontId="0" fillId="2" borderId="3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left"/>
    </xf>
    <xf numFmtId="0" fontId="0" fillId="8" borderId="30" xfId="0" applyFill="1" applyBorder="1" applyAlignment="1">
      <alignment horizontal="center"/>
    </xf>
    <xf numFmtId="0" fontId="0" fillId="8" borderId="31" xfId="0" applyFill="1" applyBorder="1" applyAlignment="1">
      <alignment horizontal="center"/>
    </xf>
    <xf numFmtId="0" fontId="0" fillId="8" borderId="57" xfId="0" applyFill="1" applyBorder="1" applyAlignment="1">
      <alignment horizontal="center"/>
    </xf>
    <xf numFmtId="0" fontId="0" fillId="8" borderId="35" xfId="0" applyFill="1" applyBorder="1" applyAlignment="1">
      <alignment horizontal="left"/>
    </xf>
    <xf numFmtId="0" fontId="0" fillId="8" borderId="3" xfId="0" applyFill="1" applyBorder="1" applyAlignment="1">
      <alignment horizontal="left"/>
    </xf>
    <xf numFmtId="0" fontId="0" fillId="8" borderId="4" xfId="0" applyFill="1" applyBorder="1" applyAlignment="1">
      <alignment horizontal="left"/>
    </xf>
    <xf numFmtId="0" fontId="0" fillId="8" borderId="40" xfId="0" applyFill="1" applyBorder="1" applyAlignment="1">
      <alignment horizontal="left"/>
    </xf>
    <xf numFmtId="0" fontId="0" fillId="8" borderId="1" xfId="0" applyFont="1" applyFill="1" applyBorder="1" applyAlignment="1">
      <alignment horizontal="left"/>
    </xf>
    <xf numFmtId="0" fontId="0" fillId="8" borderId="1" xfId="0" applyFill="1" applyBorder="1" applyAlignment="1">
      <alignment horizontal="left"/>
    </xf>
    <xf numFmtId="0" fontId="4" fillId="8" borderId="40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0" fontId="4" fillId="8" borderId="45" xfId="0" applyFont="1" applyFill="1" applyBorder="1" applyAlignment="1">
      <alignment horizontal="left"/>
    </xf>
    <xf numFmtId="0" fontId="4" fillId="8" borderId="27" xfId="0" applyFont="1" applyFill="1" applyBorder="1" applyAlignment="1">
      <alignment horizontal="left"/>
    </xf>
    <xf numFmtId="0" fontId="0" fillId="8" borderId="45" xfId="0" applyFill="1" applyBorder="1" applyAlignment="1">
      <alignment horizontal="left"/>
    </xf>
    <xf numFmtId="0" fontId="0" fillId="8" borderId="27" xfId="0" applyFill="1" applyBorder="1" applyAlignment="1">
      <alignment horizontal="left"/>
    </xf>
    <xf numFmtId="0" fontId="0" fillId="8" borderId="40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34" xfId="0" applyFill="1" applyBorder="1" applyAlignment="1">
      <alignment horizontal="center"/>
    </xf>
    <xf numFmtId="0" fontId="8" fillId="8" borderId="40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8" fillId="8" borderId="34" xfId="0" applyFont="1" applyFill="1" applyBorder="1" applyAlignment="1">
      <alignment horizontal="center"/>
    </xf>
    <xf numFmtId="0" fontId="8" fillId="8" borderId="47" xfId="0" applyFont="1" applyFill="1" applyBorder="1" applyAlignment="1">
      <alignment horizontal="center"/>
    </xf>
    <xf numFmtId="0" fontId="8" fillId="8" borderId="32" xfId="0" applyFont="1" applyFill="1" applyBorder="1" applyAlignment="1">
      <alignment horizontal="center"/>
    </xf>
    <xf numFmtId="0" fontId="8" fillId="8" borderId="33" xfId="0" applyFont="1" applyFill="1" applyBorder="1" applyAlignment="1">
      <alignment horizontal="center"/>
    </xf>
    <xf numFmtId="0" fontId="0" fillId="8" borderId="47" xfId="0" applyFill="1" applyBorder="1" applyAlignment="1">
      <alignment horizontal="center"/>
    </xf>
    <xf numFmtId="0" fontId="0" fillId="8" borderId="32" xfId="0" applyFill="1" applyBorder="1" applyAlignment="1">
      <alignment horizontal="center"/>
    </xf>
    <xf numFmtId="0" fontId="0" fillId="8" borderId="33" xfId="0" applyFill="1" applyBorder="1" applyAlignment="1">
      <alignment horizontal="center"/>
    </xf>
    <xf numFmtId="0" fontId="1" fillId="8" borderId="62" xfId="0" applyFont="1" applyFill="1" applyBorder="1" applyAlignment="1">
      <alignment horizontal="center"/>
    </xf>
    <xf numFmtId="0" fontId="1" fillId="8" borderId="52" xfId="0" applyFont="1" applyFill="1" applyBorder="1" applyAlignment="1">
      <alignment horizontal="center"/>
    </xf>
    <xf numFmtId="0" fontId="1" fillId="8" borderId="20" xfId="0" applyFont="1" applyFill="1" applyBorder="1" applyAlignment="1">
      <alignment horizontal="left"/>
    </xf>
    <xf numFmtId="0" fontId="1" fillId="8" borderId="21" xfId="0" applyFont="1" applyFill="1" applyBorder="1" applyAlignment="1">
      <alignment horizontal="left"/>
    </xf>
    <xf numFmtId="0" fontId="2" fillId="8" borderId="45" xfId="0" applyFont="1" applyFill="1" applyBorder="1" applyAlignment="1">
      <alignment horizontal="center"/>
    </xf>
    <xf numFmtId="0" fontId="2" fillId="8" borderId="27" xfId="0" applyFont="1" applyFill="1" applyBorder="1" applyAlignment="1">
      <alignment horizontal="center"/>
    </xf>
    <xf numFmtId="0" fontId="2" fillId="8" borderId="46" xfId="0" applyFont="1" applyFill="1" applyBorder="1" applyAlignment="1">
      <alignment horizontal="center"/>
    </xf>
    <xf numFmtId="0" fontId="2" fillId="8" borderId="40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34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left"/>
    </xf>
    <xf numFmtId="0" fontId="4" fillId="8" borderId="10" xfId="0" applyFont="1" applyFill="1" applyBorder="1" applyAlignment="1">
      <alignment horizontal="left"/>
    </xf>
    <xf numFmtId="0" fontId="4" fillId="8" borderId="37" xfId="0" applyFont="1" applyFill="1" applyBorder="1" applyAlignment="1">
      <alignment horizontal="left"/>
    </xf>
    <xf numFmtId="0" fontId="4" fillId="8" borderId="38" xfId="0" applyFont="1" applyFill="1" applyBorder="1" applyAlignment="1">
      <alignment horizontal="left"/>
    </xf>
    <xf numFmtId="0" fontId="4" fillId="8" borderId="7" xfId="0" applyFont="1" applyFill="1" applyBorder="1" applyAlignment="1">
      <alignment horizontal="left"/>
    </xf>
    <xf numFmtId="0" fontId="4" fillId="8" borderId="41" xfId="0" applyFont="1" applyFill="1" applyBorder="1" applyAlignment="1">
      <alignment horizontal="left"/>
    </xf>
    <xf numFmtId="0" fontId="3" fillId="8" borderId="4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34" xfId="0" applyFont="1" applyFill="1" applyBorder="1" applyAlignment="1">
      <alignment horizontal="center"/>
    </xf>
    <xf numFmtId="0" fontId="4" fillId="8" borderId="34" xfId="0" applyFont="1" applyFill="1" applyBorder="1" applyAlignment="1">
      <alignment horizontal="left"/>
    </xf>
    <xf numFmtId="0" fontId="5" fillId="8" borderId="40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34" xfId="0" applyFont="1" applyFill="1" applyBorder="1" applyAlignment="1">
      <alignment horizontal="center"/>
    </xf>
    <xf numFmtId="0" fontId="0" fillId="8" borderId="30" xfId="0" applyFill="1" applyBorder="1" applyAlignment="1">
      <alignment horizontal="left"/>
    </xf>
    <xf numFmtId="0" fontId="0" fillId="8" borderId="31" xfId="0" applyFill="1" applyBorder="1" applyAlignment="1">
      <alignment horizontal="left"/>
    </xf>
    <xf numFmtId="0" fontId="0" fillId="8" borderId="57" xfId="0" applyFill="1" applyBorder="1" applyAlignment="1">
      <alignment horizontal="left"/>
    </xf>
    <xf numFmtId="0" fontId="0" fillId="2" borderId="30" xfId="0" applyFont="1" applyFill="1" applyBorder="1" applyAlignment="1">
      <alignment horizontal="left"/>
    </xf>
    <xf numFmtId="0" fontId="0" fillId="2" borderId="31" xfId="0" applyFont="1" applyFill="1" applyBorder="1" applyAlignment="1">
      <alignment horizontal="left"/>
    </xf>
    <xf numFmtId="0" fontId="0" fillId="2" borderId="57" xfId="0" applyFont="1" applyFill="1" applyBorder="1" applyAlignment="1">
      <alignment horizontal="left"/>
    </xf>
    <xf numFmtId="0" fontId="0" fillId="0" borderId="38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13" fillId="0" borderId="1" xfId="0" applyFont="1" applyBorder="1" applyAlignment="1">
      <alignment horizontal="center"/>
    </xf>
    <xf numFmtId="0" fontId="1" fillId="3" borderId="35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0" fillId="2" borderId="16" xfId="0" applyFill="1" applyBorder="1" applyAlignment="1">
      <alignment horizontal="left"/>
    </xf>
    <xf numFmtId="0" fontId="8" fillId="0" borderId="4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34" xfId="0" applyFont="1" applyBorder="1" applyAlignment="1">
      <alignment horizontal="center"/>
    </xf>
    <xf numFmtId="0" fontId="8" fillId="0" borderId="47" xfId="0" applyFont="1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8" fillId="0" borderId="33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0" fontId="19" fillId="0" borderId="42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1" xfId="0" applyFont="1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5-%202026&#1075;/&#1054;&#1073;&#1086;&#1088;&#1086;&#1090;&#1085;&#1072;&#1103;%20&#1074;&#1077;&#1076;&#1086;&#1084;&#1086;&#1089;&#1090;&#1100;%202025&#1075;%20(&#1040;&#1074;&#1090;&#1086;&#1089;&#1086;&#1093;&#1088;&#1072;&#1085;&#1077;&#1085;&#1085;&#1099;&#1081;)%20(&#1040;&#1074;&#1090;&#1086;&#1089;&#1086;&#1093;&#1088;&#1072;&#1085;&#1077;&#1085;&#1085;&#1099;&#1081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сентябрь 2021г"/>
      <sheetName val="октябрь"/>
      <sheetName val="ноябрь"/>
      <sheetName val="декабрь"/>
      <sheetName val="январь 2022г"/>
      <sheetName val="февраль"/>
      <sheetName val="март"/>
      <sheetName val="апрель"/>
      <sheetName val="май"/>
      <sheetName val="ДОЛ июнь"/>
      <sheetName val="ЗАРЯ"/>
      <sheetName val="АВГУСТ"/>
      <sheetName val="сентябрь 2022г"/>
      <sheetName val="октябрь 2022г"/>
      <sheetName val="ноябрь 2022г"/>
      <sheetName val="декабрь 2022г"/>
      <sheetName val="январь февраль 2023г"/>
      <sheetName val="март - апрель 2023"/>
      <sheetName val="МАЙ 2023г"/>
      <sheetName val="Рассчёт ДОЛ&quot;ЗАРЯ&quot;2023г"/>
      <sheetName val="Ведомость ДОЛ&quot;ЗАРЯ&quot;"/>
      <sheetName val="Ведомость ДОЛ &quot;Заря&quot; 3 смена"/>
      <sheetName val="сентябрь2023 г"/>
      <sheetName val="сентябрь - октябрь"/>
      <sheetName val="август- сентябрь 2025г"/>
      <sheetName val="октябрь 2025г"/>
      <sheetName val="ноябрь 2025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26">
          <cell r="AP26">
            <v>45</v>
          </cell>
        </row>
        <row r="73">
          <cell r="AP73">
            <v>264.57</v>
          </cell>
        </row>
        <row r="78">
          <cell r="AP78">
            <v>50.98</v>
          </cell>
        </row>
        <row r="93">
          <cell r="AP93">
            <v>588.29999999999995</v>
          </cell>
        </row>
        <row r="172">
          <cell r="AP172">
            <v>3.18</v>
          </cell>
        </row>
        <row r="187">
          <cell r="AP187">
            <v>591.79999999999995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41"/>
  <sheetViews>
    <sheetView workbookViewId="0">
      <selection activeCell="G21" sqref="G21"/>
    </sheetView>
  </sheetViews>
  <sheetFormatPr defaultRowHeight="15"/>
  <sheetData>
    <row r="2" spans="1:9">
      <c r="F2" t="s">
        <v>0</v>
      </c>
    </row>
    <row r="3" spans="1:9">
      <c r="F3" t="s">
        <v>1</v>
      </c>
    </row>
    <row r="4" spans="1:9">
      <c r="F4" t="s">
        <v>2</v>
      </c>
    </row>
    <row r="5" spans="1:9">
      <c r="F5" t="s">
        <v>29</v>
      </c>
    </row>
    <row r="7" spans="1:9">
      <c r="C7" t="s">
        <v>3</v>
      </c>
      <c r="E7" t="s">
        <v>30</v>
      </c>
    </row>
    <row r="9" spans="1:9">
      <c r="A9" s="1" t="s">
        <v>4</v>
      </c>
      <c r="B9" s="393" t="s">
        <v>5</v>
      </c>
      <c r="C9" s="394"/>
      <c r="D9" s="394"/>
      <c r="E9" s="395"/>
      <c r="F9" s="1" t="s">
        <v>6</v>
      </c>
      <c r="G9" s="1" t="s">
        <v>7</v>
      </c>
      <c r="H9" s="1" t="s">
        <v>8</v>
      </c>
      <c r="I9" s="1" t="s">
        <v>9</v>
      </c>
    </row>
    <row r="10" spans="1:9">
      <c r="A10" s="1">
        <v>1</v>
      </c>
      <c r="B10" s="393" t="s">
        <v>20</v>
      </c>
      <c r="C10" s="394"/>
      <c r="D10" s="394"/>
      <c r="E10" s="395"/>
      <c r="F10" s="1" t="s">
        <v>12</v>
      </c>
      <c r="G10" s="1"/>
      <c r="H10" s="1">
        <v>23.5</v>
      </c>
      <c r="I10" s="1">
        <f t="shared" ref="I10:I15" si="0">H10*G10</f>
        <v>0</v>
      </c>
    </row>
    <row r="11" spans="1:9">
      <c r="A11" s="1">
        <v>2</v>
      </c>
      <c r="B11" s="393" t="s">
        <v>21</v>
      </c>
      <c r="C11" s="394"/>
      <c r="D11" s="394"/>
      <c r="E11" s="395"/>
      <c r="F11" s="1" t="s">
        <v>12</v>
      </c>
      <c r="G11" s="1"/>
      <c r="H11" s="1">
        <v>26</v>
      </c>
      <c r="I11" s="1">
        <f t="shared" si="0"/>
        <v>0</v>
      </c>
    </row>
    <row r="12" spans="1:9">
      <c r="A12" s="1">
        <v>3</v>
      </c>
      <c r="B12" s="393" t="s">
        <v>22</v>
      </c>
      <c r="C12" s="394"/>
      <c r="D12" s="394"/>
      <c r="E12" s="395"/>
      <c r="F12" s="1" t="s">
        <v>12</v>
      </c>
      <c r="G12" s="1"/>
      <c r="H12" s="1">
        <v>22</v>
      </c>
      <c r="I12" s="1">
        <f t="shared" si="0"/>
        <v>0</v>
      </c>
    </row>
    <row r="13" spans="1:9">
      <c r="A13" s="1"/>
      <c r="B13" s="393"/>
      <c r="C13" s="394"/>
      <c r="D13" s="394"/>
      <c r="E13" s="395"/>
      <c r="F13" s="1"/>
      <c r="G13" s="1"/>
      <c r="H13" s="1"/>
      <c r="I13" s="1">
        <f t="shared" si="0"/>
        <v>0</v>
      </c>
    </row>
    <row r="14" spans="1:9">
      <c r="A14" s="1"/>
      <c r="B14" s="393"/>
      <c r="C14" s="394"/>
      <c r="D14" s="394"/>
      <c r="E14" s="395"/>
      <c r="F14" s="1"/>
      <c r="G14" s="1"/>
      <c r="H14" s="1"/>
      <c r="I14" s="1">
        <f t="shared" si="0"/>
        <v>0</v>
      </c>
    </row>
    <row r="15" spans="1:9">
      <c r="A15" s="1"/>
      <c r="B15" s="393"/>
      <c r="C15" s="394"/>
      <c r="D15" s="394"/>
      <c r="E15" s="395"/>
      <c r="F15" s="1"/>
      <c r="G15" s="1"/>
      <c r="H15" s="1"/>
      <c r="I15" s="1">
        <f t="shared" si="0"/>
        <v>0</v>
      </c>
    </row>
    <row r="16" spans="1:9">
      <c r="A16" s="1"/>
      <c r="B16" s="393"/>
      <c r="C16" s="394"/>
      <c r="D16" s="394"/>
      <c r="E16" s="395"/>
      <c r="F16" s="1"/>
      <c r="G16" s="1"/>
      <c r="H16" s="1"/>
      <c r="I16" s="2">
        <f>SUM(I10:I15)</f>
        <v>0</v>
      </c>
    </row>
    <row r="17" spans="1:9">
      <c r="A17" s="1"/>
      <c r="B17" s="393"/>
      <c r="C17" s="394"/>
      <c r="D17" s="394"/>
      <c r="E17" s="395"/>
      <c r="F17" s="1"/>
      <c r="G17" s="1"/>
      <c r="H17" s="1"/>
      <c r="I17" s="1"/>
    </row>
    <row r="18" spans="1:9">
      <c r="A18" s="1"/>
      <c r="B18" s="393"/>
      <c r="C18" s="394"/>
      <c r="D18" s="394"/>
      <c r="E18" s="395"/>
      <c r="F18" s="1"/>
      <c r="G18" s="1"/>
      <c r="H18" s="1"/>
      <c r="I18" s="1"/>
    </row>
    <row r="19" spans="1:9">
      <c r="A19" s="1"/>
      <c r="B19" s="393"/>
      <c r="C19" s="394"/>
      <c r="D19" s="394"/>
      <c r="E19" s="395"/>
      <c r="F19" s="1"/>
      <c r="G19" s="1"/>
      <c r="H19" s="1"/>
      <c r="I19" s="1"/>
    </row>
    <row r="20" spans="1:9">
      <c r="A20" s="1"/>
      <c r="B20" s="393"/>
      <c r="C20" s="394"/>
      <c r="D20" s="394"/>
      <c r="E20" s="395"/>
      <c r="F20" s="1"/>
      <c r="G20" s="1"/>
      <c r="H20" s="1"/>
      <c r="I20" s="1"/>
    </row>
    <row r="21" spans="1:9">
      <c r="A21" s="1"/>
      <c r="B21" s="393"/>
      <c r="C21" s="394"/>
      <c r="D21" s="394"/>
      <c r="E21" s="395"/>
      <c r="F21" s="1"/>
      <c r="G21" s="1"/>
      <c r="H21" s="1"/>
      <c r="I21" s="1"/>
    </row>
    <row r="22" spans="1:9">
      <c r="A22" s="1"/>
      <c r="B22" s="393"/>
      <c r="C22" s="394"/>
      <c r="D22" s="394"/>
      <c r="E22" s="395"/>
      <c r="F22" s="1"/>
      <c r="G22" s="1"/>
      <c r="H22" s="1"/>
      <c r="I22" s="1"/>
    </row>
    <row r="23" spans="1:9">
      <c r="A23" s="1"/>
      <c r="B23" s="393"/>
      <c r="C23" s="394"/>
      <c r="D23" s="394"/>
      <c r="E23" s="395"/>
      <c r="F23" s="1"/>
      <c r="G23" s="1"/>
      <c r="H23" s="1"/>
      <c r="I23" s="1"/>
    </row>
    <row r="24" spans="1:9">
      <c r="A24" s="1"/>
      <c r="B24" s="393"/>
      <c r="C24" s="394"/>
      <c r="D24" s="394"/>
      <c r="E24" s="395"/>
      <c r="F24" s="1"/>
      <c r="G24" s="1"/>
      <c r="H24" s="1"/>
      <c r="I24" s="1"/>
    </row>
    <row r="25" spans="1:9">
      <c r="A25" s="1"/>
      <c r="B25" s="393"/>
      <c r="C25" s="394"/>
      <c r="D25" s="394"/>
      <c r="E25" s="395"/>
      <c r="F25" s="1"/>
      <c r="G25" s="1"/>
      <c r="H25" s="1"/>
      <c r="I25" s="1"/>
    </row>
    <row r="26" spans="1:9">
      <c r="A26" s="1"/>
      <c r="B26" s="393"/>
      <c r="C26" s="394"/>
      <c r="D26" s="394"/>
      <c r="E26" s="395"/>
      <c r="F26" s="1"/>
      <c r="G26" s="1"/>
      <c r="H26" s="1"/>
      <c r="I26" s="1"/>
    </row>
    <row r="27" spans="1:9">
      <c r="A27" s="1"/>
      <c r="B27" s="393"/>
      <c r="C27" s="394"/>
      <c r="D27" s="394"/>
      <c r="E27" s="395"/>
      <c r="F27" s="1"/>
      <c r="G27" s="1"/>
      <c r="H27" s="1"/>
      <c r="I27" s="1"/>
    </row>
    <row r="28" spans="1:9">
      <c r="A28" s="1"/>
      <c r="B28" s="393"/>
      <c r="C28" s="394"/>
      <c r="D28" s="394"/>
      <c r="E28" s="395"/>
      <c r="F28" s="1"/>
      <c r="G28" s="1"/>
      <c r="H28" s="1"/>
      <c r="I28" s="1"/>
    </row>
    <row r="29" spans="1:9">
      <c r="A29" s="1"/>
      <c r="B29" s="393"/>
      <c r="C29" s="394"/>
      <c r="D29" s="394"/>
      <c r="E29" s="395"/>
      <c r="F29" s="1"/>
      <c r="G29" s="1"/>
      <c r="H29" s="1"/>
      <c r="I29" s="1"/>
    </row>
    <row r="30" spans="1:9">
      <c r="A30" s="1"/>
      <c r="B30" s="393"/>
      <c r="C30" s="394"/>
      <c r="D30" s="394"/>
      <c r="E30" s="395"/>
      <c r="F30" s="1"/>
      <c r="G30" s="1"/>
      <c r="H30" s="1"/>
      <c r="I30" s="1"/>
    </row>
    <row r="31" spans="1:9">
      <c r="A31" s="1"/>
      <c r="B31" s="393"/>
      <c r="C31" s="394"/>
      <c r="D31" s="394"/>
      <c r="E31" s="395"/>
      <c r="F31" s="1"/>
      <c r="G31" s="1"/>
      <c r="H31" s="1"/>
      <c r="I31" s="1"/>
    </row>
    <row r="32" spans="1:9">
      <c r="A32" s="1"/>
      <c r="B32" s="393"/>
      <c r="C32" s="394"/>
      <c r="D32" s="394"/>
      <c r="E32" s="395"/>
      <c r="F32" s="1"/>
      <c r="G32" s="1"/>
      <c r="H32" s="1"/>
      <c r="I32" s="1"/>
    </row>
    <row r="39" spans="1:6">
      <c r="B39" t="s">
        <v>10</v>
      </c>
      <c r="F39" t="s">
        <v>11</v>
      </c>
    </row>
    <row r="41" spans="1:6">
      <c r="A41" t="s">
        <v>26</v>
      </c>
      <c r="F41" t="s">
        <v>13</v>
      </c>
    </row>
  </sheetData>
  <mergeCells count="24">
    <mergeCell ref="B20:E20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B32:E32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I41"/>
  <sheetViews>
    <sheetView workbookViewId="0">
      <selection activeCell="G19" sqref="G19"/>
    </sheetView>
  </sheetViews>
  <sheetFormatPr defaultRowHeight="15"/>
  <sheetData>
    <row r="2" spans="1:9">
      <c r="F2" t="s">
        <v>0</v>
      </c>
    </row>
    <row r="3" spans="1:9">
      <c r="F3" t="s">
        <v>1</v>
      </c>
    </row>
    <row r="4" spans="1:9">
      <c r="F4" t="s">
        <v>2</v>
      </c>
    </row>
    <row r="5" spans="1:9">
      <c r="F5" t="s">
        <v>27</v>
      </c>
    </row>
    <row r="7" spans="1:9">
      <c r="C7" t="s">
        <v>3</v>
      </c>
      <c r="E7" t="s">
        <v>28</v>
      </c>
    </row>
    <row r="9" spans="1:9">
      <c r="A9" s="1" t="s">
        <v>4</v>
      </c>
      <c r="B9" s="393" t="s">
        <v>5</v>
      </c>
      <c r="C9" s="394"/>
      <c r="D9" s="394"/>
      <c r="E9" s="395"/>
      <c r="F9" s="1" t="s">
        <v>6</v>
      </c>
      <c r="G9" s="1" t="s">
        <v>7</v>
      </c>
      <c r="H9" s="1" t="s">
        <v>8</v>
      </c>
      <c r="I9" s="1" t="s">
        <v>9</v>
      </c>
    </row>
    <row r="10" spans="1:9">
      <c r="A10" s="1">
        <v>1</v>
      </c>
      <c r="B10" s="393" t="s">
        <v>16</v>
      </c>
      <c r="C10" s="394"/>
      <c r="D10" s="394"/>
      <c r="E10" s="395"/>
      <c r="F10" s="1" t="s">
        <v>15</v>
      </c>
      <c r="G10" s="1">
        <v>179</v>
      </c>
      <c r="H10" s="1">
        <v>260</v>
      </c>
      <c r="I10" s="1">
        <f>H10*G10</f>
        <v>46540</v>
      </c>
    </row>
    <row r="11" spans="1:9">
      <c r="A11" s="1"/>
      <c r="B11" s="393"/>
      <c r="C11" s="394"/>
      <c r="D11" s="394"/>
      <c r="E11" s="395"/>
      <c r="F11" s="1"/>
      <c r="G11" s="1"/>
      <c r="H11" s="1"/>
      <c r="I11" s="1">
        <f>H11*G11</f>
        <v>0</v>
      </c>
    </row>
    <row r="12" spans="1:9">
      <c r="A12" s="1"/>
      <c r="B12" s="393"/>
      <c r="C12" s="394"/>
      <c r="D12" s="394"/>
      <c r="E12" s="395"/>
      <c r="F12" s="1"/>
      <c r="G12" s="1"/>
      <c r="H12" s="1"/>
      <c r="I12" s="2">
        <f>SUM(I10:I11)</f>
        <v>46540</v>
      </c>
    </row>
    <row r="13" spans="1:9">
      <c r="A13" s="1"/>
      <c r="B13" s="393"/>
      <c r="C13" s="394"/>
      <c r="D13" s="394"/>
      <c r="E13" s="395"/>
      <c r="F13" s="1"/>
      <c r="G13" s="1"/>
      <c r="H13" s="1"/>
      <c r="I13" s="1"/>
    </row>
    <row r="14" spans="1:9">
      <c r="A14" s="1"/>
      <c r="B14" s="393"/>
      <c r="C14" s="394"/>
      <c r="D14" s="394"/>
      <c r="E14" s="395"/>
      <c r="F14" s="1"/>
      <c r="G14" s="1"/>
      <c r="H14" s="1"/>
      <c r="I14" s="1"/>
    </row>
    <row r="15" spans="1:9">
      <c r="A15" s="1"/>
      <c r="B15" s="393"/>
      <c r="C15" s="394"/>
      <c r="D15" s="394"/>
      <c r="E15" s="395"/>
      <c r="F15" s="1"/>
      <c r="G15" s="1"/>
      <c r="H15" s="1"/>
      <c r="I15" s="1"/>
    </row>
    <row r="16" spans="1:9">
      <c r="A16" s="1"/>
      <c r="B16" s="393"/>
      <c r="C16" s="394"/>
      <c r="D16" s="394"/>
      <c r="E16" s="395"/>
      <c r="F16" s="1"/>
      <c r="G16" s="1"/>
      <c r="H16" s="1"/>
      <c r="I16" s="1"/>
    </row>
    <row r="17" spans="1:9">
      <c r="A17" s="1"/>
      <c r="B17" s="393"/>
      <c r="C17" s="394"/>
      <c r="D17" s="394"/>
      <c r="E17" s="395"/>
      <c r="F17" s="1"/>
      <c r="G17" s="1"/>
      <c r="H17" s="1"/>
      <c r="I17" s="1"/>
    </row>
    <row r="18" spans="1:9">
      <c r="A18" s="1"/>
      <c r="B18" s="393"/>
      <c r="C18" s="394"/>
      <c r="D18" s="394"/>
      <c r="E18" s="395"/>
      <c r="F18" s="1"/>
      <c r="G18" s="1"/>
      <c r="H18" s="1"/>
      <c r="I18" s="1"/>
    </row>
    <row r="19" spans="1:9">
      <c r="A19" s="1"/>
      <c r="B19" s="393"/>
      <c r="C19" s="394"/>
      <c r="D19" s="394"/>
      <c r="E19" s="395"/>
      <c r="F19" s="1"/>
      <c r="G19" s="1"/>
      <c r="H19" s="1"/>
      <c r="I19" s="1"/>
    </row>
    <row r="20" spans="1:9">
      <c r="A20" s="1"/>
      <c r="B20" s="393"/>
      <c r="C20" s="394"/>
      <c r="D20" s="394"/>
      <c r="E20" s="395"/>
      <c r="F20" s="1"/>
      <c r="G20" s="1"/>
      <c r="H20" s="1"/>
      <c r="I20" s="1"/>
    </row>
    <row r="21" spans="1:9">
      <c r="A21" s="1"/>
      <c r="B21" s="393"/>
      <c r="C21" s="394"/>
      <c r="D21" s="394"/>
      <c r="E21" s="395"/>
      <c r="F21" s="1"/>
      <c r="G21" s="1"/>
      <c r="H21" s="1"/>
      <c r="I21" s="1"/>
    </row>
    <row r="22" spans="1:9">
      <c r="A22" s="1"/>
      <c r="B22" s="393"/>
      <c r="C22" s="394"/>
      <c r="D22" s="394"/>
      <c r="E22" s="395"/>
      <c r="F22" s="1"/>
      <c r="G22" s="1"/>
      <c r="H22" s="1"/>
      <c r="I22" s="1"/>
    </row>
    <row r="23" spans="1:9">
      <c r="A23" s="1"/>
      <c r="B23" s="393"/>
      <c r="C23" s="394"/>
      <c r="D23" s="394"/>
      <c r="E23" s="395"/>
      <c r="F23" s="1"/>
      <c r="G23" s="1"/>
      <c r="H23" s="1"/>
      <c r="I23" s="1"/>
    </row>
    <row r="24" spans="1:9">
      <c r="A24" s="1"/>
      <c r="B24" s="393"/>
      <c r="C24" s="394"/>
      <c r="D24" s="394"/>
      <c r="E24" s="395"/>
      <c r="F24" s="1"/>
      <c r="G24" s="1"/>
      <c r="H24" s="1"/>
      <c r="I24" s="1"/>
    </row>
    <row r="25" spans="1:9">
      <c r="A25" s="1"/>
      <c r="B25" s="393"/>
      <c r="C25" s="394"/>
      <c r="D25" s="394"/>
      <c r="E25" s="395"/>
      <c r="F25" s="1"/>
      <c r="G25" s="1"/>
      <c r="H25" s="1"/>
      <c r="I25" s="1"/>
    </row>
    <row r="26" spans="1:9">
      <c r="A26" s="1"/>
      <c r="B26" s="393"/>
      <c r="C26" s="394"/>
      <c r="D26" s="394"/>
      <c r="E26" s="395"/>
      <c r="F26" s="1"/>
      <c r="G26" s="1"/>
      <c r="H26" s="1"/>
      <c r="I26" s="1"/>
    </row>
    <row r="27" spans="1:9">
      <c r="A27" s="1"/>
      <c r="B27" s="393"/>
      <c r="C27" s="394"/>
      <c r="D27" s="394"/>
      <c r="E27" s="395"/>
      <c r="F27" s="1"/>
      <c r="G27" s="1"/>
      <c r="H27" s="1"/>
      <c r="I27" s="1"/>
    </row>
    <row r="28" spans="1:9">
      <c r="A28" s="1"/>
      <c r="B28" s="393"/>
      <c r="C28" s="394"/>
      <c r="D28" s="394"/>
      <c r="E28" s="395"/>
      <c r="F28" s="1"/>
      <c r="G28" s="1"/>
      <c r="H28" s="1"/>
      <c r="I28" s="1"/>
    </row>
    <row r="29" spans="1:9">
      <c r="A29" s="1"/>
      <c r="B29" s="393"/>
      <c r="C29" s="394"/>
      <c r="D29" s="394"/>
      <c r="E29" s="395"/>
      <c r="F29" s="1"/>
      <c r="G29" s="1"/>
      <c r="H29" s="1"/>
      <c r="I29" s="1"/>
    </row>
    <row r="30" spans="1:9">
      <c r="A30" s="1"/>
      <c r="B30" s="393"/>
      <c r="C30" s="394"/>
      <c r="D30" s="394"/>
      <c r="E30" s="395"/>
      <c r="F30" s="1"/>
      <c r="G30" s="1"/>
      <c r="H30" s="1"/>
      <c r="I30" s="1"/>
    </row>
    <row r="31" spans="1:9">
      <c r="A31" s="1"/>
      <c r="B31" s="393"/>
      <c r="C31" s="394"/>
      <c r="D31" s="394"/>
      <c r="E31" s="395"/>
      <c r="F31" s="1"/>
      <c r="G31" s="1"/>
      <c r="H31" s="1"/>
      <c r="I31" s="1"/>
    </row>
    <row r="32" spans="1:9">
      <c r="A32" s="1"/>
      <c r="B32" s="393"/>
      <c r="C32" s="394"/>
      <c r="D32" s="394"/>
      <c r="E32" s="395"/>
      <c r="F32" s="1"/>
      <c r="G32" s="1"/>
      <c r="H32" s="1"/>
      <c r="I32" s="1"/>
    </row>
    <row r="39" spans="1:6">
      <c r="B39" t="s">
        <v>10</v>
      </c>
      <c r="F39" t="s">
        <v>11</v>
      </c>
    </row>
    <row r="41" spans="1:6">
      <c r="A41" t="s">
        <v>14</v>
      </c>
      <c r="F41" t="s">
        <v>13</v>
      </c>
    </row>
  </sheetData>
  <mergeCells count="24">
    <mergeCell ref="B20:E20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B32:E32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M71"/>
  <sheetViews>
    <sheetView workbookViewId="0">
      <selection sqref="A1:O30"/>
    </sheetView>
  </sheetViews>
  <sheetFormatPr defaultRowHeight="15"/>
  <cols>
    <col min="4" max="5" width="9.5703125" bestFit="1" customWidth="1"/>
    <col min="6" max="6" width="9.140625" customWidth="1"/>
    <col min="7" max="7" width="3.5703125" hidden="1" customWidth="1"/>
    <col min="11" max="11" width="8.85546875" customWidth="1"/>
    <col min="12" max="12" width="9.140625" hidden="1" customWidth="1"/>
    <col min="14" max="14" width="9.140625" customWidth="1"/>
    <col min="15" max="15" width="20.28515625" customWidth="1"/>
    <col min="16" max="16" width="11.28515625" customWidth="1"/>
    <col min="18" max="18" width="1.85546875" customWidth="1"/>
    <col min="20" max="20" width="9.7109375" customWidth="1"/>
    <col min="21" max="21" width="8.140625" customWidth="1"/>
    <col min="22" max="22" width="8.42578125" customWidth="1"/>
    <col min="25" max="25" width="0.42578125" customWidth="1"/>
    <col min="26" max="26" width="13.140625" customWidth="1"/>
    <col min="27" max="27" width="0.85546875" hidden="1" customWidth="1"/>
    <col min="28" max="28" width="9.140625" customWidth="1"/>
    <col min="29" max="29" width="8.140625" customWidth="1"/>
    <col min="30" max="30" width="10.42578125" customWidth="1"/>
    <col min="31" max="31" width="10" customWidth="1"/>
    <col min="32" max="32" width="9.7109375" customWidth="1"/>
    <col min="33" max="33" width="9.85546875" customWidth="1"/>
    <col min="36" max="36" width="7.7109375" customWidth="1"/>
    <col min="47" max="47" width="9.140625" customWidth="1"/>
    <col min="48" max="48" width="0.140625" customWidth="1"/>
    <col min="49" max="49" width="9.140625" hidden="1" customWidth="1"/>
    <col min="64" max="64" width="0.28515625" customWidth="1"/>
    <col min="65" max="65" width="9.140625" hidden="1" customWidth="1"/>
  </cols>
  <sheetData>
    <row r="1" spans="1:15" ht="15" customHeight="1">
      <c r="A1" s="410" t="s">
        <v>68</v>
      </c>
      <c r="B1" s="411"/>
      <c r="C1" s="411"/>
      <c r="D1" s="411"/>
      <c r="E1" s="411"/>
      <c r="F1" s="411"/>
      <c r="G1" s="411"/>
      <c r="H1" s="412"/>
      <c r="I1" s="416" t="s">
        <v>197</v>
      </c>
      <c r="J1" s="417"/>
      <c r="K1" s="417"/>
      <c r="L1" s="417"/>
      <c r="M1" s="417"/>
      <c r="N1" s="417"/>
      <c r="O1" s="418"/>
    </row>
    <row r="2" spans="1:15" ht="15.75" customHeight="1" thickBot="1">
      <c r="A2" s="413"/>
      <c r="B2" s="414"/>
      <c r="C2" s="414"/>
      <c r="D2" s="414"/>
      <c r="E2" s="414"/>
      <c r="F2" s="414"/>
      <c r="G2" s="414"/>
      <c r="H2" s="415"/>
      <c r="I2" s="419"/>
      <c r="J2" s="420"/>
      <c r="K2" s="420"/>
      <c r="L2" s="420"/>
      <c r="M2" s="420"/>
      <c r="N2" s="420"/>
      <c r="O2" s="421"/>
    </row>
    <row r="3" spans="1:15" ht="15" customHeight="1">
      <c r="A3" s="422" t="s">
        <v>32</v>
      </c>
      <c r="B3" s="423"/>
      <c r="C3" s="423"/>
      <c r="D3" s="423"/>
      <c r="E3" s="423"/>
      <c r="F3" s="423"/>
      <c r="G3" s="423"/>
      <c r="H3" s="424"/>
      <c r="I3" s="428" t="s">
        <v>138</v>
      </c>
      <c r="J3" s="429"/>
      <c r="K3" s="429"/>
      <c r="L3" s="429"/>
      <c r="M3" s="429"/>
      <c r="N3" s="429"/>
      <c r="O3" s="430"/>
    </row>
    <row r="4" spans="1:15" ht="15" customHeight="1">
      <c r="A4" s="425"/>
      <c r="B4" s="426"/>
      <c r="C4" s="426"/>
      <c r="D4" s="426"/>
      <c r="E4" s="426"/>
      <c r="F4" s="426"/>
      <c r="G4" s="426"/>
      <c r="H4" s="427"/>
      <c r="I4" s="431"/>
      <c r="J4" s="432"/>
      <c r="K4" s="432"/>
      <c r="L4" s="432"/>
      <c r="M4" s="432"/>
      <c r="N4" s="432"/>
      <c r="O4" s="433"/>
    </row>
    <row r="5" spans="1:15" ht="21">
      <c r="A5" s="434" t="s">
        <v>72</v>
      </c>
      <c r="B5" s="435"/>
      <c r="C5" s="435"/>
      <c r="D5" s="435"/>
      <c r="E5" s="435"/>
      <c r="F5" s="435"/>
      <c r="G5" s="435"/>
      <c r="H5" s="436"/>
      <c r="I5" s="437"/>
      <c r="J5" s="394"/>
      <c r="K5" s="394"/>
      <c r="L5" s="394"/>
      <c r="M5" s="394"/>
      <c r="N5" s="394"/>
      <c r="O5" s="438"/>
    </row>
    <row r="6" spans="1:15" ht="15" customHeight="1">
      <c r="A6" s="439" t="s">
        <v>95</v>
      </c>
      <c r="B6" s="440"/>
      <c r="C6" s="440"/>
      <c r="D6" s="440"/>
      <c r="E6" s="440"/>
      <c r="F6" s="440"/>
      <c r="G6" s="440"/>
      <c r="H6" s="441"/>
      <c r="I6" s="442" t="s">
        <v>33</v>
      </c>
      <c r="J6" s="443"/>
      <c r="K6" s="443"/>
      <c r="L6" s="443"/>
      <c r="M6" s="443"/>
      <c r="N6" s="443"/>
      <c r="O6" s="444"/>
    </row>
    <row r="7" spans="1:15" ht="15.75" customHeight="1" thickBot="1">
      <c r="A7" s="448" t="s">
        <v>170</v>
      </c>
      <c r="B7" s="449"/>
      <c r="C7" s="449"/>
      <c r="D7" s="449"/>
      <c r="E7" s="449"/>
      <c r="F7" s="449"/>
      <c r="G7" s="449"/>
      <c r="H7" s="450"/>
      <c r="I7" s="445"/>
      <c r="J7" s="446"/>
      <c r="K7" s="446"/>
      <c r="L7" s="446"/>
      <c r="M7" s="446"/>
      <c r="N7" s="446"/>
      <c r="O7" s="447"/>
    </row>
    <row r="8" spans="1:15" ht="15.75" thickBot="1">
      <c r="A8" s="56" t="s">
        <v>34</v>
      </c>
      <c r="B8" s="50"/>
      <c r="C8" s="50"/>
      <c r="D8" s="4" t="s">
        <v>38</v>
      </c>
      <c r="E8" s="5" t="s">
        <v>35</v>
      </c>
      <c r="F8" s="5" t="s">
        <v>36</v>
      </c>
      <c r="G8" s="5"/>
      <c r="H8" s="81" t="s">
        <v>37</v>
      </c>
      <c r="I8" s="82" t="s">
        <v>34</v>
      </c>
      <c r="J8" s="78"/>
      <c r="K8" s="78"/>
      <c r="L8" s="79"/>
      <c r="M8" s="5" t="s">
        <v>35</v>
      </c>
      <c r="N8" s="5" t="s">
        <v>36</v>
      </c>
      <c r="O8" s="6" t="s">
        <v>37</v>
      </c>
    </row>
    <row r="9" spans="1:15" ht="15.75" thickBot="1">
      <c r="A9" s="399" t="s">
        <v>139</v>
      </c>
      <c r="B9" s="400"/>
      <c r="C9" s="401"/>
      <c r="D9" s="191" t="s">
        <v>152</v>
      </c>
      <c r="E9" s="149">
        <v>200</v>
      </c>
      <c r="F9" s="83" t="s">
        <v>140</v>
      </c>
      <c r="G9" s="191"/>
      <c r="H9" s="192"/>
      <c r="I9" s="451" t="str">
        <f t="shared" ref="I9" si="0">A10</f>
        <v>крупа пшеничная</v>
      </c>
      <c r="J9" s="452"/>
      <c r="K9" s="452"/>
      <c r="L9" s="90"/>
      <c r="M9" s="35">
        <f>E10</f>
        <v>5.4</v>
      </c>
      <c r="N9" s="91">
        <f>F10</f>
        <v>43</v>
      </c>
      <c r="O9" s="92">
        <f t="shared" ref="O9:O27" si="1">M9*N9</f>
        <v>232.20000000000002</v>
      </c>
    </row>
    <row r="10" spans="1:15" ht="15.75" thickBot="1">
      <c r="A10" s="396" t="s">
        <v>198</v>
      </c>
      <c r="B10" s="397"/>
      <c r="C10" s="398"/>
      <c r="D10" s="193">
        <v>0.05</v>
      </c>
      <c r="E10" s="140">
        <v>5.4</v>
      </c>
      <c r="F10" s="194">
        <v>43</v>
      </c>
      <c r="G10" s="140"/>
      <c r="H10" s="195">
        <f t="shared" ref="H10:H16" si="2">E10*F10</f>
        <v>232.20000000000002</v>
      </c>
      <c r="I10" s="451"/>
      <c r="J10" s="452"/>
      <c r="K10" s="452"/>
      <c r="L10" s="231"/>
      <c r="M10" s="35"/>
      <c r="N10" s="91"/>
      <c r="O10" s="92"/>
    </row>
    <row r="11" spans="1:15" ht="15" customHeight="1">
      <c r="A11" s="396" t="s">
        <v>31</v>
      </c>
      <c r="B11" s="397"/>
      <c r="C11" s="398"/>
      <c r="D11" s="193">
        <f>E11/E9</f>
        <v>2.35E-2</v>
      </c>
      <c r="E11" s="140">
        <v>4.7</v>
      </c>
      <c r="F11" s="311">
        <v>507.42</v>
      </c>
      <c r="G11" s="140"/>
      <c r="H11" s="195">
        <f t="shared" si="2"/>
        <v>2384.8740000000003</v>
      </c>
      <c r="I11" s="451" t="str">
        <f t="shared" ref="I11:I16" si="3">A11</f>
        <v>молоко сухое</v>
      </c>
      <c r="J11" s="452"/>
      <c r="K11" s="452"/>
      <c r="L11" s="231"/>
      <c r="M11" s="35">
        <f>E11</f>
        <v>4.7</v>
      </c>
      <c r="N11" s="91">
        <f>F11</f>
        <v>507.42</v>
      </c>
      <c r="O11" s="92">
        <f t="shared" si="1"/>
        <v>2384.8740000000003</v>
      </c>
    </row>
    <row r="12" spans="1:15">
      <c r="A12" s="396" t="s">
        <v>188</v>
      </c>
      <c r="B12" s="397"/>
      <c r="C12" s="398"/>
      <c r="D12" s="171"/>
      <c r="E12" s="200">
        <v>5</v>
      </c>
      <c r="F12" s="7">
        <v>98</v>
      </c>
      <c r="G12" s="7"/>
      <c r="H12" s="195">
        <f t="shared" si="2"/>
        <v>490</v>
      </c>
      <c r="I12" s="396" t="str">
        <f t="shared" si="3"/>
        <v>крупа рис</v>
      </c>
      <c r="J12" s="397"/>
      <c r="K12" s="397"/>
      <c r="L12" s="71"/>
      <c r="M12" s="1">
        <f>E12</f>
        <v>5</v>
      </c>
      <c r="N12" s="51">
        <f>F12</f>
        <v>98</v>
      </c>
      <c r="O12" s="93">
        <f t="shared" si="1"/>
        <v>490</v>
      </c>
    </row>
    <row r="13" spans="1:15" ht="15" customHeight="1">
      <c r="A13" s="396" t="s">
        <v>24</v>
      </c>
      <c r="B13" s="397"/>
      <c r="C13" s="398"/>
      <c r="D13" s="196">
        <v>5.0000000000000001E-3</v>
      </c>
      <c r="E13" s="7">
        <v>1.2</v>
      </c>
      <c r="F13" s="7">
        <v>75</v>
      </c>
      <c r="G13" s="7"/>
      <c r="H13" s="195">
        <f t="shared" si="2"/>
        <v>90</v>
      </c>
      <c r="I13" s="396" t="str">
        <f t="shared" si="3"/>
        <v>сахар</v>
      </c>
      <c r="J13" s="397"/>
      <c r="K13" s="397"/>
      <c r="L13" s="71"/>
      <c r="M13" s="1">
        <f>E13+E20</f>
        <v>5.9</v>
      </c>
      <c r="N13" s="51">
        <f>F13</f>
        <v>75</v>
      </c>
      <c r="O13" s="93">
        <f t="shared" si="1"/>
        <v>442.5</v>
      </c>
    </row>
    <row r="14" spans="1:15" ht="15.75" customHeight="1">
      <c r="A14" s="396" t="s">
        <v>17</v>
      </c>
      <c r="B14" s="397"/>
      <c r="C14" s="398"/>
      <c r="D14" s="140">
        <v>5.0000000000000001E-3</v>
      </c>
      <c r="E14" s="172">
        <v>1.2</v>
      </c>
      <c r="F14" s="52">
        <v>975.5</v>
      </c>
      <c r="G14" s="7"/>
      <c r="H14" s="197">
        <f t="shared" si="2"/>
        <v>1170.5999999999999</v>
      </c>
      <c r="I14" s="396" t="str">
        <f t="shared" si="3"/>
        <v>масло сливочное</v>
      </c>
      <c r="J14" s="397"/>
      <c r="K14" s="397"/>
      <c r="L14" s="71"/>
      <c r="M14" s="168">
        <f>E14+E24</f>
        <v>4.7249999999999996</v>
      </c>
      <c r="N14" s="51">
        <f>F14</f>
        <v>975.5</v>
      </c>
      <c r="O14" s="93">
        <f t="shared" si="1"/>
        <v>4609.2374999999993</v>
      </c>
    </row>
    <row r="15" spans="1:15" ht="15.75" customHeight="1">
      <c r="A15" s="396"/>
      <c r="B15" s="397"/>
      <c r="C15" s="398"/>
      <c r="D15" s="7"/>
      <c r="E15" s="140"/>
      <c r="F15" s="52"/>
      <c r="G15" s="7"/>
      <c r="H15" s="197"/>
      <c r="I15" s="396">
        <f t="shared" si="3"/>
        <v>0</v>
      </c>
      <c r="J15" s="397"/>
      <c r="K15" s="397"/>
      <c r="L15" s="159"/>
      <c r="M15" s="168">
        <f>E15</f>
        <v>0</v>
      </c>
      <c r="N15" s="51">
        <f>F15</f>
        <v>0</v>
      </c>
      <c r="O15" s="93">
        <f t="shared" si="1"/>
        <v>0</v>
      </c>
    </row>
    <row r="16" spans="1:15">
      <c r="A16" s="396" t="s">
        <v>25</v>
      </c>
      <c r="B16" s="397"/>
      <c r="C16" s="398"/>
      <c r="D16" s="172">
        <f>E16/E9</f>
        <v>5.0000000000000001E-3</v>
      </c>
      <c r="E16" s="140">
        <v>1</v>
      </c>
      <c r="F16" s="52">
        <v>20</v>
      </c>
      <c r="G16" s="7"/>
      <c r="H16" s="197">
        <f t="shared" si="2"/>
        <v>20</v>
      </c>
      <c r="I16" s="396" t="str">
        <f t="shared" si="3"/>
        <v>соль</v>
      </c>
      <c r="J16" s="397"/>
      <c r="K16" s="397"/>
      <c r="L16" s="71"/>
      <c r="M16" s="1">
        <f>E16</f>
        <v>1</v>
      </c>
      <c r="N16" s="51">
        <f>F16</f>
        <v>20</v>
      </c>
      <c r="O16" s="93">
        <f t="shared" si="1"/>
        <v>20</v>
      </c>
    </row>
    <row r="17" spans="1:31">
      <c r="A17" s="405" t="s">
        <v>175</v>
      </c>
      <c r="B17" s="406"/>
      <c r="C17" s="407"/>
      <c r="D17" s="169">
        <v>200</v>
      </c>
      <c r="E17" s="140"/>
      <c r="F17" s="53" t="s">
        <v>153</v>
      </c>
      <c r="G17" s="7"/>
      <c r="H17" s="197"/>
      <c r="I17" s="396" t="str">
        <f>A18</f>
        <v>кофейный напиток</v>
      </c>
      <c r="J17" s="397"/>
      <c r="K17" s="397"/>
      <c r="L17" s="68"/>
      <c r="M17" s="1">
        <f t="shared" ref="M17:N18" si="4">E18</f>
        <v>1.2</v>
      </c>
      <c r="N17" s="1">
        <f t="shared" si="4"/>
        <v>655.20000000000005</v>
      </c>
      <c r="O17" s="93">
        <f t="shared" si="1"/>
        <v>786.24</v>
      </c>
    </row>
    <row r="18" spans="1:31">
      <c r="A18" s="396" t="s">
        <v>176</v>
      </c>
      <c r="B18" s="397"/>
      <c r="C18" s="398"/>
      <c r="D18" s="14">
        <v>3.0000000000000001E-3</v>
      </c>
      <c r="E18" s="140">
        <v>1.2</v>
      </c>
      <c r="F18" s="7">
        <v>655.20000000000005</v>
      </c>
      <c r="G18" s="7"/>
      <c r="H18" s="197">
        <f>E18*F18</f>
        <v>786.24</v>
      </c>
      <c r="I18" s="396" t="str">
        <f>A19</f>
        <v xml:space="preserve">молоко </v>
      </c>
      <c r="J18" s="397"/>
      <c r="K18" s="397"/>
      <c r="L18" s="68"/>
      <c r="M18" s="1">
        <f t="shared" si="4"/>
        <v>25</v>
      </c>
      <c r="N18" s="54">
        <f t="shared" si="4"/>
        <v>86.66</v>
      </c>
      <c r="O18" s="93">
        <f t="shared" si="1"/>
        <v>2166.5</v>
      </c>
    </row>
    <row r="19" spans="1:31">
      <c r="A19" s="396" t="s">
        <v>189</v>
      </c>
      <c r="B19" s="397"/>
      <c r="C19" s="398"/>
      <c r="D19" s="312">
        <v>0.02</v>
      </c>
      <c r="E19" s="7">
        <v>25</v>
      </c>
      <c r="F19" s="7">
        <v>86.66</v>
      </c>
      <c r="G19" s="7"/>
      <c r="H19" s="197">
        <f t="shared" ref="H19:H24" si="5">E19*F19</f>
        <v>2166.5</v>
      </c>
      <c r="I19" s="396" t="s">
        <v>43</v>
      </c>
      <c r="J19" s="397"/>
      <c r="K19" s="397"/>
      <c r="L19" s="68"/>
      <c r="M19" s="1">
        <f>E27</f>
        <v>0</v>
      </c>
      <c r="N19" s="1">
        <f>F27</f>
        <v>58.57</v>
      </c>
      <c r="O19" s="93">
        <f t="shared" si="1"/>
        <v>0</v>
      </c>
    </row>
    <row r="20" spans="1:31">
      <c r="A20" s="396" t="s">
        <v>24</v>
      </c>
      <c r="B20" s="397"/>
      <c r="C20" s="398"/>
      <c r="D20" s="14">
        <v>0.02</v>
      </c>
      <c r="E20" s="7">
        <v>4.7</v>
      </c>
      <c r="F20" s="9">
        <f>F13</f>
        <v>75</v>
      </c>
      <c r="G20" s="7"/>
      <c r="H20" s="197">
        <f t="shared" si="5"/>
        <v>352.5</v>
      </c>
      <c r="I20" s="396" t="str">
        <f>A22</f>
        <v>Сыр Обский</v>
      </c>
      <c r="J20" s="397"/>
      <c r="K20" s="397"/>
      <c r="L20" s="80"/>
      <c r="M20" s="1">
        <f>E22</f>
        <v>6</v>
      </c>
      <c r="N20" s="1">
        <f>F22</f>
        <v>744.4</v>
      </c>
      <c r="O20" s="93">
        <f t="shared" si="1"/>
        <v>4466.3999999999996</v>
      </c>
    </row>
    <row r="21" spans="1:31">
      <c r="A21" s="437"/>
      <c r="B21" s="394"/>
      <c r="C21" s="395"/>
      <c r="D21" s="14"/>
      <c r="E21" s="7"/>
      <c r="F21" s="53" t="s">
        <v>154</v>
      </c>
      <c r="G21" s="7"/>
      <c r="H21" s="197"/>
      <c r="I21" s="396" t="s">
        <v>43</v>
      </c>
      <c r="J21" s="397"/>
      <c r="K21" s="397"/>
      <c r="L21" s="68"/>
      <c r="M21" s="1">
        <f>E28</f>
        <v>0</v>
      </c>
      <c r="N21" s="1">
        <f>F28</f>
        <v>71.67</v>
      </c>
      <c r="O21" s="93">
        <f t="shared" si="1"/>
        <v>0</v>
      </c>
    </row>
    <row r="22" spans="1:31">
      <c r="A22" s="405" t="s">
        <v>164</v>
      </c>
      <c r="B22" s="406"/>
      <c r="C22" s="407"/>
      <c r="D22" s="14">
        <v>0.03</v>
      </c>
      <c r="E22" s="7">
        <v>6</v>
      </c>
      <c r="F22" s="32">
        <v>744.4</v>
      </c>
      <c r="G22" s="7"/>
      <c r="H22" s="197">
        <f t="shared" si="5"/>
        <v>4466.3999999999996</v>
      </c>
      <c r="I22" s="396" t="str">
        <f>A26</f>
        <v>Батон нарезной</v>
      </c>
      <c r="J22" s="397"/>
      <c r="K22" s="397"/>
      <c r="L22" s="71"/>
      <c r="M22" s="1">
        <f>E26</f>
        <v>10</v>
      </c>
      <c r="N22" s="1">
        <f>F26</f>
        <v>112.5</v>
      </c>
      <c r="O22" s="93">
        <f t="shared" si="1"/>
        <v>1125</v>
      </c>
    </row>
    <row r="23" spans="1:31">
      <c r="A23" s="405"/>
      <c r="B23" s="406"/>
      <c r="C23" s="407"/>
      <c r="D23" s="7"/>
      <c r="E23" s="7"/>
      <c r="F23" s="53" t="s">
        <v>141</v>
      </c>
      <c r="G23" s="7"/>
      <c r="H23" s="197"/>
      <c r="I23" s="396"/>
      <c r="J23" s="397"/>
      <c r="K23" s="397"/>
      <c r="L23" s="71"/>
      <c r="M23" s="1"/>
      <c r="N23" s="1"/>
      <c r="O23" s="93"/>
    </row>
    <row r="24" spans="1:31">
      <c r="A24" s="405" t="s">
        <v>17</v>
      </c>
      <c r="B24" s="406"/>
      <c r="C24" s="407"/>
      <c r="D24" s="7">
        <v>1.4999999999999999E-2</v>
      </c>
      <c r="E24" s="7">
        <v>3.5249999999999999</v>
      </c>
      <c r="F24" s="7">
        <v>975.5</v>
      </c>
      <c r="G24" s="7"/>
      <c r="H24" s="197">
        <f t="shared" si="5"/>
        <v>3438.6374999999998</v>
      </c>
      <c r="I24" s="396"/>
      <c r="J24" s="397"/>
      <c r="K24" s="397"/>
      <c r="L24" s="71"/>
      <c r="M24" s="1"/>
      <c r="N24" s="1"/>
      <c r="O24" s="93"/>
    </row>
    <row r="25" spans="1:31">
      <c r="A25" s="437"/>
      <c r="B25" s="394"/>
      <c r="C25" s="395"/>
      <c r="D25" s="7"/>
      <c r="E25" s="7"/>
      <c r="F25" s="9"/>
      <c r="G25" s="7"/>
      <c r="H25" s="198"/>
      <c r="I25" s="396"/>
      <c r="J25" s="397"/>
      <c r="K25" s="397"/>
      <c r="L25" s="217"/>
      <c r="M25" s="1"/>
      <c r="N25" s="1"/>
      <c r="O25" s="93"/>
    </row>
    <row r="26" spans="1:31">
      <c r="A26" s="396" t="s">
        <v>142</v>
      </c>
      <c r="B26" s="397"/>
      <c r="C26" s="398"/>
      <c r="D26" s="172">
        <v>0.05</v>
      </c>
      <c r="E26" s="219">
        <v>10</v>
      </c>
      <c r="F26" s="219">
        <v>112.5</v>
      </c>
      <c r="G26" s="219"/>
      <c r="H26" s="220">
        <f t="shared" ref="H26:H29" si="6">E26*F26</f>
        <v>1125</v>
      </c>
      <c r="I26" s="236" t="str">
        <f>A29</f>
        <v>Десерт</v>
      </c>
      <c r="J26" s="237"/>
      <c r="K26" s="237"/>
      <c r="L26" s="238"/>
      <c r="M26" s="1">
        <f>E29</f>
        <v>5</v>
      </c>
      <c r="N26" s="1">
        <f>F29</f>
        <v>345.32</v>
      </c>
      <c r="O26" s="93">
        <f t="shared" si="1"/>
        <v>1726.6</v>
      </c>
    </row>
    <row r="27" spans="1:31">
      <c r="A27" s="396" t="s">
        <v>43</v>
      </c>
      <c r="B27" s="397"/>
      <c r="C27" s="398"/>
      <c r="D27" s="172">
        <f>E27/E10</f>
        <v>0</v>
      </c>
      <c r="E27" s="7">
        <v>0</v>
      </c>
      <c r="F27" s="7">
        <v>58.57</v>
      </c>
      <c r="G27" s="7"/>
      <c r="H27" s="199">
        <f t="shared" si="6"/>
        <v>0</v>
      </c>
      <c r="I27" s="396">
        <f>A31</f>
        <v>0</v>
      </c>
      <c r="J27" s="397"/>
      <c r="K27" s="397"/>
      <c r="L27" s="217"/>
      <c r="M27" s="1">
        <f>E31</f>
        <v>0</v>
      </c>
      <c r="N27" s="1">
        <f>F31</f>
        <v>0</v>
      </c>
      <c r="O27" s="93">
        <f t="shared" si="1"/>
        <v>0</v>
      </c>
    </row>
    <row r="28" spans="1:31" ht="15.75" thickBot="1">
      <c r="A28" s="396" t="s">
        <v>43</v>
      </c>
      <c r="B28" s="397"/>
      <c r="C28" s="398"/>
      <c r="D28" s="172">
        <f>E28/E9</f>
        <v>0</v>
      </c>
      <c r="E28" s="7">
        <v>0</v>
      </c>
      <c r="F28" s="7">
        <v>71.67</v>
      </c>
      <c r="G28" s="7"/>
      <c r="H28" s="199">
        <f t="shared" si="6"/>
        <v>0</v>
      </c>
      <c r="I28" s="396">
        <f>A32</f>
        <v>0</v>
      </c>
      <c r="J28" s="397"/>
      <c r="K28" s="397"/>
      <c r="L28" s="228"/>
      <c r="M28" s="1">
        <f>E32</f>
        <v>0</v>
      </c>
      <c r="N28" s="1">
        <f>F32</f>
        <v>0</v>
      </c>
      <c r="O28" s="116">
        <f t="shared" ref="O28" si="7">M28*N28</f>
        <v>0</v>
      </c>
    </row>
    <row r="29" spans="1:31">
      <c r="A29" s="396" t="s">
        <v>190</v>
      </c>
      <c r="B29" s="453"/>
      <c r="C29" s="454"/>
      <c r="D29" s="172">
        <f>E29/E9</f>
        <v>2.5000000000000001E-2</v>
      </c>
      <c r="E29" s="7">
        <v>5</v>
      </c>
      <c r="F29" s="7">
        <v>345.32</v>
      </c>
      <c r="G29" s="7"/>
      <c r="H29" s="199">
        <f t="shared" si="6"/>
        <v>1726.6</v>
      </c>
      <c r="I29" s="403"/>
      <c r="J29" s="404"/>
      <c r="K29" s="404"/>
      <c r="L29" s="232"/>
      <c r="M29" s="1"/>
      <c r="N29" s="249" t="s">
        <v>66</v>
      </c>
      <c r="O29" s="250">
        <f>SUM(O9:O28)</f>
        <v>18449.551499999998</v>
      </c>
      <c r="T29" s="399" t="s">
        <v>139</v>
      </c>
      <c r="U29" s="400"/>
      <c r="V29" s="401"/>
      <c r="W29" s="191" t="s">
        <v>152</v>
      </c>
      <c r="X29" s="149">
        <v>235</v>
      </c>
      <c r="Y29" s="83" t="s">
        <v>140</v>
      </c>
      <c r="Z29" s="191"/>
      <c r="AA29" s="192"/>
      <c r="AE29" s="23"/>
    </row>
    <row r="30" spans="1:31" ht="15.75" thickBot="1">
      <c r="A30" s="405"/>
      <c r="B30" s="406"/>
      <c r="C30" s="407"/>
      <c r="D30" s="172"/>
      <c r="E30" s="7"/>
      <c r="F30" s="7"/>
      <c r="G30" s="7"/>
      <c r="H30" s="241">
        <f>SUM(H10:H29)</f>
        <v>18449.551499999998</v>
      </c>
      <c r="I30" s="403"/>
      <c r="J30" s="404"/>
      <c r="K30" s="404"/>
      <c r="L30" s="232"/>
      <c r="M30" s="1"/>
      <c r="N30" s="1"/>
      <c r="O30" s="263"/>
      <c r="T30" s="396" t="s">
        <v>185</v>
      </c>
      <c r="U30" s="397"/>
      <c r="V30" s="398"/>
      <c r="W30" s="193">
        <v>0.05</v>
      </c>
      <c r="X30" s="140">
        <v>11.75</v>
      </c>
      <c r="Y30" s="194">
        <v>43</v>
      </c>
      <c r="Z30" s="140"/>
      <c r="AA30" s="195">
        <f t="shared" ref="AA30:AA31" si="8">X30*Y30</f>
        <v>505.25</v>
      </c>
      <c r="AE30" s="26"/>
    </row>
    <row r="31" spans="1:31">
      <c r="A31" s="405"/>
      <c r="B31" s="406"/>
      <c r="C31" s="407"/>
      <c r="D31" s="172"/>
      <c r="E31" s="7"/>
      <c r="F31" s="7"/>
      <c r="G31" s="7"/>
      <c r="H31" s="240"/>
      <c r="I31" s="403"/>
      <c r="J31" s="404"/>
      <c r="K31" s="404"/>
      <c r="L31" s="232"/>
      <c r="M31" s="1"/>
      <c r="N31" s="1"/>
      <c r="O31" s="1"/>
      <c r="T31" s="396" t="s">
        <v>31</v>
      </c>
      <c r="U31" s="397"/>
      <c r="V31" s="398"/>
      <c r="W31" s="193">
        <f>X31/X29</f>
        <v>0.02</v>
      </c>
      <c r="X31" s="140">
        <v>4.7</v>
      </c>
      <c r="Y31" s="311">
        <v>507.42</v>
      </c>
      <c r="Z31" s="140"/>
      <c r="AA31" s="195">
        <f t="shared" si="8"/>
        <v>2384.8740000000003</v>
      </c>
    </row>
    <row r="32" spans="1:31">
      <c r="A32" s="396"/>
      <c r="B32" s="453"/>
      <c r="C32" s="454"/>
      <c r="D32" s="172"/>
      <c r="E32" s="7"/>
      <c r="F32" s="7"/>
      <c r="G32" s="7"/>
      <c r="H32" s="240"/>
      <c r="I32" s="403"/>
      <c r="J32" s="404"/>
      <c r="K32" s="404"/>
      <c r="L32" s="232"/>
      <c r="M32" s="1"/>
      <c r="N32" s="1"/>
      <c r="O32" s="1"/>
      <c r="T32" s="396"/>
      <c r="U32" s="397"/>
      <c r="V32" s="398"/>
      <c r="W32" s="171"/>
      <c r="X32" s="200"/>
      <c r="Y32" s="7"/>
      <c r="Z32" s="7"/>
      <c r="AA32" s="195"/>
    </row>
    <row r="33" spans="1:27">
      <c r="A33" s="455"/>
      <c r="B33" s="456"/>
      <c r="C33" s="457"/>
      <c r="D33" s="33"/>
      <c r="E33" s="33"/>
      <c r="F33" s="32" t="s">
        <v>66</v>
      </c>
      <c r="G33" s="32"/>
      <c r="H33" s="313">
        <f>H30+H31</f>
        <v>18449.551499999998</v>
      </c>
      <c r="I33" s="405" t="s">
        <v>143</v>
      </c>
      <c r="J33" s="406"/>
      <c r="K33" s="407"/>
      <c r="L33" s="232"/>
      <c r="M33" s="393"/>
      <c r="N33" s="394"/>
      <c r="O33" s="395"/>
      <c r="T33" s="396" t="s">
        <v>24</v>
      </c>
      <c r="U33" s="397"/>
      <c r="V33" s="398"/>
      <c r="W33" s="196">
        <v>5.0000000000000001E-3</v>
      </c>
      <c r="X33" s="7">
        <v>1.2</v>
      </c>
      <c r="Y33" s="7">
        <v>68</v>
      </c>
      <c r="Z33" s="7"/>
      <c r="AA33" s="195">
        <f t="shared" ref="AA33:AA34" si="9">X33*Y33</f>
        <v>81.599999999999994</v>
      </c>
    </row>
    <row r="34" spans="1:27" ht="15.75" thickBot="1">
      <c r="A34" s="86"/>
      <c r="B34" s="87"/>
      <c r="C34" s="88"/>
      <c r="D34" s="89"/>
      <c r="E34" s="89"/>
      <c r="F34" s="89"/>
      <c r="G34" s="89"/>
      <c r="H34" s="240">
        <f>H33/E9</f>
        <v>92.247757499999992</v>
      </c>
      <c r="I34" s="402"/>
      <c r="J34" s="402"/>
      <c r="K34" s="402"/>
      <c r="L34" s="232"/>
      <c r="M34" s="1"/>
      <c r="N34" s="1"/>
      <c r="O34" s="1"/>
      <c r="T34" s="396" t="s">
        <v>17</v>
      </c>
      <c r="U34" s="397"/>
      <c r="V34" s="398"/>
      <c r="W34" s="140">
        <v>5.0000000000000001E-3</v>
      </c>
      <c r="X34" s="172">
        <v>1.2</v>
      </c>
      <c r="Y34" s="52">
        <v>975.5</v>
      </c>
      <c r="Z34" s="7"/>
      <c r="AA34" s="197">
        <f t="shared" si="9"/>
        <v>1170.5999999999999</v>
      </c>
    </row>
    <row r="63" spans="1:8">
      <c r="A63" s="408"/>
      <c r="B63" s="408"/>
      <c r="C63" s="408"/>
      <c r="D63" s="1"/>
      <c r="E63" s="1"/>
      <c r="F63" s="1"/>
      <c r="G63" s="1"/>
      <c r="H63" s="1"/>
    </row>
    <row r="64" spans="1:8">
      <c r="A64" s="408"/>
      <c r="B64" s="408"/>
      <c r="C64" s="408"/>
      <c r="D64" s="1"/>
      <c r="E64" s="1"/>
      <c r="F64" s="1"/>
      <c r="G64" s="1"/>
      <c r="H64" s="1"/>
    </row>
    <row r="65" spans="1:8">
      <c r="A65" s="408"/>
      <c r="B65" s="408"/>
      <c r="C65" s="408"/>
      <c r="D65" s="1"/>
      <c r="E65" s="1"/>
      <c r="F65" s="1"/>
      <c r="G65" s="1"/>
      <c r="H65" s="1"/>
    </row>
    <row r="66" spans="1:8">
      <c r="A66" s="408"/>
      <c r="B66" s="408"/>
      <c r="C66" s="408"/>
      <c r="D66" s="1"/>
      <c r="E66" s="1"/>
      <c r="F66" s="1"/>
      <c r="G66" s="1"/>
      <c r="H66" s="1"/>
    </row>
    <row r="67" spans="1:8">
      <c r="A67" s="408"/>
      <c r="B67" s="408"/>
      <c r="C67" s="408"/>
      <c r="D67" s="1"/>
      <c r="E67" s="1"/>
      <c r="F67" s="1"/>
      <c r="G67" s="1"/>
      <c r="H67" s="1"/>
    </row>
    <row r="68" spans="1:8">
      <c r="A68" s="409"/>
      <c r="B68" s="409"/>
      <c r="C68" s="409"/>
      <c r="D68" s="1"/>
      <c r="E68" s="1"/>
      <c r="F68" s="1"/>
      <c r="G68" s="1"/>
      <c r="H68" s="1"/>
    </row>
    <row r="69" spans="1:8">
      <c r="A69" s="409"/>
      <c r="B69" s="409"/>
      <c r="C69" s="409"/>
      <c r="D69" s="1"/>
      <c r="E69" s="1"/>
      <c r="F69" s="1"/>
      <c r="G69" s="1"/>
      <c r="H69" s="1"/>
    </row>
    <row r="70" spans="1:8">
      <c r="A70" s="409"/>
      <c r="B70" s="409"/>
      <c r="C70" s="409"/>
      <c r="D70" s="1"/>
      <c r="E70" s="1"/>
      <c r="F70" s="1"/>
      <c r="G70" s="1"/>
      <c r="H70" s="1"/>
    </row>
    <row r="71" spans="1:8">
      <c r="A71" s="409"/>
      <c r="B71" s="409"/>
      <c r="C71" s="409"/>
      <c r="D71" s="1"/>
      <c r="E71" s="1"/>
      <c r="F71" s="1"/>
      <c r="G71" s="1"/>
      <c r="H71" s="1"/>
    </row>
  </sheetData>
  <mergeCells count="75">
    <mergeCell ref="A32:C32"/>
    <mergeCell ref="A21:C21"/>
    <mergeCell ref="A22:C22"/>
    <mergeCell ref="A33:C33"/>
    <mergeCell ref="I29:K29"/>
    <mergeCell ref="A28:C28"/>
    <mergeCell ref="A31:C31"/>
    <mergeCell ref="I30:K30"/>
    <mergeCell ref="A29:C29"/>
    <mergeCell ref="A30:C30"/>
    <mergeCell ref="I28:K28"/>
    <mergeCell ref="A27:C27"/>
    <mergeCell ref="I24:K24"/>
    <mergeCell ref="A23:C23"/>
    <mergeCell ref="A24:C24"/>
    <mergeCell ref="I25:K25"/>
    <mergeCell ref="A20:C20"/>
    <mergeCell ref="A25:C25"/>
    <mergeCell ref="I21:K21"/>
    <mergeCell ref="I23:K23"/>
    <mergeCell ref="A9:C9"/>
    <mergeCell ref="A10:C10"/>
    <mergeCell ref="I9:K9"/>
    <mergeCell ref="I12:K12"/>
    <mergeCell ref="A12:C12"/>
    <mergeCell ref="I13:K13"/>
    <mergeCell ref="I14:K14"/>
    <mergeCell ref="I16:K16"/>
    <mergeCell ref="I15:K15"/>
    <mergeCell ref="A16:C16"/>
    <mergeCell ref="A13:C13"/>
    <mergeCell ref="A15:C15"/>
    <mergeCell ref="A6:H6"/>
    <mergeCell ref="I6:O7"/>
    <mergeCell ref="A7:H7"/>
    <mergeCell ref="A11:C11"/>
    <mergeCell ref="I10:K10"/>
    <mergeCell ref="I11:K11"/>
    <mergeCell ref="A1:H2"/>
    <mergeCell ref="I1:O2"/>
    <mergeCell ref="A3:H4"/>
    <mergeCell ref="I3:O4"/>
    <mergeCell ref="A5:H5"/>
    <mergeCell ref="I5:O5"/>
    <mergeCell ref="A63:C63"/>
    <mergeCell ref="A64:C64"/>
    <mergeCell ref="A70:C70"/>
    <mergeCell ref="A71:C71"/>
    <mergeCell ref="A69:C69"/>
    <mergeCell ref="A65:C65"/>
    <mergeCell ref="A66:C66"/>
    <mergeCell ref="A67:C67"/>
    <mergeCell ref="A68:C68"/>
    <mergeCell ref="I34:K34"/>
    <mergeCell ref="I27:K27"/>
    <mergeCell ref="A14:C14"/>
    <mergeCell ref="M33:O33"/>
    <mergeCell ref="I31:K31"/>
    <mergeCell ref="I32:K32"/>
    <mergeCell ref="I33:K33"/>
    <mergeCell ref="A17:C17"/>
    <mergeCell ref="A18:C18"/>
    <mergeCell ref="A19:C19"/>
    <mergeCell ref="I20:K20"/>
    <mergeCell ref="I19:K19"/>
    <mergeCell ref="I17:K17"/>
    <mergeCell ref="I18:K18"/>
    <mergeCell ref="I22:K22"/>
    <mergeCell ref="A26:C26"/>
    <mergeCell ref="T34:V34"/>
    <mergeCell ref="T29:V29"/>
    <mergeCell ref="T30:V30"/>
    <mergeCell ref="T31:V31"/>
    <mergeCell ref="T32:V32"/>
    <mergeCell ref="T33:V3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A78"/>
  <sheetViews>
    <sheetView tabSelected="1" workbookViewId="0">
      <selection activeCell="A42" sqref="A42:O59"/>
    </sheetView>
  </sheetViews>
  <sheetFormatPr defaultRowHeight="15"/>
  <cols>
    <col min="3" max="3" width="12.28515625" customWidth="1"/>
    <col min="4" max="4" width="11.85546875" customWidth="1"/>
    <col min="5" max="5" width="11.140625" customWidth="1"/>
    <col min="6" max="6" width="12" customWidth="1"/>
    <col min="7" max="7" width="15" customWidth="1"/>
    <col min="10" max="10" width="12.28515625" customWidth="1"/>
    <col min="11" max="11" width="12.42578125" hidden="1" customWidth="1"/>
    <col min="12" max="12" width="12.42578125" customWidth="1"/>
    <col min="13" max="13" width="14" customWidth="1"/>
    <col min="14" max="14" width="14.5703125" customWidth="1"/>
    <col min="15" max="15" width="15.5703125" customWidth="1"/>
    <col min="16" max="16" width="25.140625" customWidth="1"/>
    <col min="17" max="17" width="12" bestFit="1" customWidth="1"/>
    <col min="21" max="21" width="9.28515625" bestFit="1" customWidth="1"/>
    <col min="22" max="25" width="9.85546875" bestFit="1" customWidth="1"/>
    <col min="26" max="26" width="9.28515625" bestFit="1" customWidth="1"/>
    <col min="27" max="27" width="11.140625" bestFit="1" customWidth="1"/>
  </cols>
  <sheetData>
    <row r="1" spans="1:27" ht="15" customHeight="1" thickBot="1">
      <c r="A1" s="410" t="s">
        <v>68</v>
      </c>
      <c r="B1" s="411"/>
      <c r="C1" s="411"/>
      <c r="D1" s="411"/>
      <c r="E1" s="411"/>
      <c r="F1" s="411"/>
      <c r="G1" s="411"/>
      <c r="H1" s="416" t="str">
        <f>Б.П.!I1</f>
        <v>Утверждаю: 01 декабря 2025г</v>
      </c>
      <c r="I1" s="417"/>
      <c r="J1" s="417"/>
      <c r="K1" s="417"/>
      <c r="L1" s="417"/>
      <c r="M1" s="417"/>
      <c r="N1" s="417"/>
      <c r="O1" s="417"/>
      <c r="P1" s="418"/>
      <c r="Q1" s="417" t="s">
        <v>146</v>
      </c>
      <c r="R1" s="417"/>
      <c r="S1" s="417"/>
      <c r="T1" s="417"/>
      <c r="U1" s="417"/>
      <c r="V1" s="417"/>
      <c r="W1" s="417"/>
      <c r="X1" s="417"/>
      <c r="Y1" s="417"/>
      <c r="Z1" s="418"/>
    </row>
    <row r="2" spans="1:27" ht="10.5" customHeight="1" thickBot="1">
      <c r="A2" s="413"/>
      <c r="B2" s="414"/>
      <c r="C2" s="414"/>
      <c r="D2" s="414"/>
      <c r="E2" s="414"/>
      <c r="F2" s="414"/>
      <c r="G2" s="414"/>
      <c r="H2" s="419"/>
      <c r="I2" s="420"/>
      <c r="J2" s="420"/>
      <c r="K2" s="420"/>
      <c r="L2" s="420"/>
      <c r="M2" s="420"/>
      <c r="N2" s="420"/>
      <c r="O2" s="420"/>
      <c r="P2" s="421"/>
      <c r="Q2" s="417"/>
      <c r="R2" s="417"/>
      <c r="S2" s="417"/>
      <c r="T2" s="417"/>
      <c r="U2" s="417"/>
      <c r="V2" s="417"/>
      <c r="W2" s="417"/>
      <c r="X2" s="417"/>
      <c r="Y2" s="417"/>
      <c r="Z2" s="418"/>
    </row>
    <row r="3" spans="1:27" ht="15" customHeight="1">
      <c r="A3" s="422" t="s">
        <v>32</v>
      </c>
      <c r="B3" s="423"/>
      <c r="C3" s="423"/>
      <c r="D3" s="423"/>
      <c r="E3" s="423"/>
      <c r="F3" s="423"/>
      <c r="G3" s="423"/>
      <c r="H3" s="428" t="s">
        <v>138</v>
      </c>
      <c r="I3" s="429"/>
      <c r="J3" s="429"/>
      <c r="K3" s="429"/>
      <c r="L3" s="429"/>
      <c r="M3" s="429"/>
      <c r="N3" s="429"/>
      <c r="O3" s="430"/>
      <c r="P3" s="137"/>
      <c r="Q3" s="432" t="s">
        <v>99</v>
      </c>
      <c r="R3" s="432"/>
      <c r="S3" s="432"/>
      <c r="T3" s="432"/>
      <c r="U3" s="432"/>
      <c r="V3" s="432"/>
      <c r="W3" s="432"/>
      <c r="X3" s="432"/>
      <c r="Y3" s="432"/>
      <c r="Z3" s="433"/>
    </row>
    <row r="4" spans="1:27" ht="9" customHeight="1">
      <c r="A4" s="425"/>
      <c r="B4" s="426"/>
      <c r="C4" s="426"/>
      <c r="D4" s="426"/>
      <c r="E4" s="426"/>
      <c r="F4" s="426"/>
      <c r="G4" s="426"/>
      <c r="H4" s="419"/>
      <c r="I4" s="420"/>
      <c r="J4" s="420"/>
      <c r="K4" s="420"/>
      <c r="L4" s="420"/>
      <c r="M4" s="420"/>
      <c r="N4" s="420"/>
      <c r="O4" s="421"/>
      <c r="P4" s="137"/>
      <c r="Q4" s="18"/>
      <c r="R4" s="18"/>
      <c r="S4" s="18"/>
      <c r="T4" s="18"/>
      <c r="U4" s="18"/>
      <c r="V4" s="18"/>
      <c r="W4" s="18"/>
      <c r="X4" s="19"/>
      <c r="Y4" s="20"/>
      <c r="Z4" s="40"/>
    </row>
    <row r="5" spans="1:27" ht="18.75" customHeight="1">
      <c r="A5" s="434" t="s">
        <v>78</v>
      </c>
      <c r="B5" s="435"/>
      <c r="C5" s="435"/>
      <c r="D5" s="435"/>
      <c r="E5" s="435"/>
      <c r="F5" s="435"/>
      <c r="G5" s="496"/>
      <c r="H5" s="437"/>
      <c r="I5" s="394"/>
      <c r="J5" s="394"/>
      <c r="K5" s="394"/>
      <c r="L5" s="394"/>
      <c r="M5" s="394"/>
      <c r="N5" s="394"/>
      <c r="O5" s="438"/>
      <c r="P5" s="138"/>
      <c r="Q5" s="394"/>
      <c r="R5" s="394"/>
      <c r="S5" s="394"/>
      <c r="T5" s="394"/>
      <c r="U5" s="394"/>
      <c r="V5" s="394"/>
      <c r="W5" s="394"/>
      <c r="X5" s="395"/>
      <c r="Y5" s="20"/>
      <c r="Z5" s="40"/>
    </row>
    <row r="6" spans="1:27" ht="15" customHeight="1">
      <c r="A6" s="439" t="s">
        <v>79</v>
      </c>
      <c r="B6" s="440"/>
      <c r="C6" s="440"/>
      <c r="D6" s="440"/>
      <c r="E6" s="440"/>
      <c r="F6" s="440"/>
      <c r="G6" s="504"/>
      <c r="H6" s="442" t="s">
        <v>33</v>
      </c>
      <c r="I6" s="443"/>
      <c r="J6" s="443"/>
      <c r="K6" s="443"/>
      <c r="L6" s="443"/>
      <c r="M6" s="443"/>
      <c r="N6" s="443"/>
      <c r="O6" s="444"/>
      <c r="P6" s="139"/>
      <c r="Q6" s="20"/>
      <c r="R6" s="20"/>
      <c r="S6" s="20"/>
      <c r="T6" s="20"/>
      <c r="U6" s="20"/>
      <c r="V6" s="20"/>
      <c r="W6" s="20"/>
      <c r="X6" s="20"/>
      <c r="Y6" s="20"/>
      <c r="Z6" s="40"/>
    </row>
    <row r="7" spans="1:27" ht="15.75" customHeight="1" thickBot="1">
      <c r="A7" s="448"/>
      <c r="B7" s="449"/>
      <c r="C7" s="449"/>
      <c r="D7" s="449"/>
      <c r="E7" s="449"/>
      <c r="F7" s="449"/>
      <c r="G7" s="449"/>
      <c r="H7" s="445"/>
      <c r="I7" s="446"/>
      <c r="J7" s="446"/>
      <c r="K7" s="446"/>
      <c r="L7" s="446"/>
      <c r="M7" s="446"/>
      <c r="N7" s="446"/>
      <c r="O7" s="447"/>
      <c r="P7" s="139"/>
      <c r="Q7" s="20"/>
      <c r="R7" s="490" t="s">
        <v>89</v>
      </c>
      <c r="S7" s="490"/>
      <c r="T7" s="490"/>
      <c r="U7" s="490"/>
      <c r="V7" s="490"/>
      <c r="W7" s="490"/>
      <c r="X7" s="490"/>
      <c r="Y7" s="490"/>
      <c r="Z7" s="491"/>
    </row>
    <row r="8" spans="1:27" ht="15.75" thickBot="1">
      <c r="A8" s="505" t="s">
        <v>34</v>
      </c>
      <c r="B8" s="506"/>
      <c r="C8" s="506"/>
      <c r="D8" s="4" t="s">
        <v>38</v>
      </c>
      <c r="E8" s="5" t="s">
        <v>35</v>
      </c>
      <c r="F8" s="5" t="s">
        <v>36</v>
      </c>
      <c r="G8" s="5" t="s">
        <v>37</v>
      </c>
      <c r="H8" s="509" t="s">
        <v>34</v>
      </c>
      <c r="I8" s="510"/>
      <c r="J8" s="510"/>
      <c r="K8" s="165"/>
      <c r="L8" s="214"/>
      <c r="M8" s="135" t="s">
        <v>35</v>
      </c>
      <c r="N8" s="135" t="s">
        <v>36</v>
      </c>
      <c r="O8" s="136" t="s">
        <v>37</v>
      </c>
      <c r="P8" s="76"/>
      <c r="Q8" s="20"/>
      <c r="R8" s="20"/>
      <c r="S8" s="20"/>
      <c r="T8" s="20"/>
      <c r="U8" s="20"/>
      <c r="V8" s="20"/>
      <c r="W8" s="20"/>
      <c r="X8" s="20"/>
      <c r="Y8" s="20"/>
      <c r="Z8" s="40"/>
    </row>
    <row r="9" spans="1:27" ht="15.75" thickBot="1">
      <c r="A9" s="507" t="s">
        <v>111</v>
      </c>
      <c r="B9" s="508"/>
      <c r="C9" s="508"/>
      <c r="D9" s="103" t="s">
        <v>59</v>
      </c>
      <c r="E9" s="149">
        <v>30</v>
      </c>
      <c r="F9" s="104" t="s">
        <v>112</v>
      </c>
      <c r="G9" s="134"/>
      <c r="H9" s="511" t="str">
        <f>A10</f>
        <v>картофель</v>
      </c>
      <c r="I9" s="512"/>
      <c r="J9" s="512"/>
      <c r="K9" s="166"/>
      <c r="L9" s="215"/>
      <c r="M9" s="112">
        <f>E10</f>
        <v>2.4</v>
      </c>
      <c r="N9" s="112">
        <f>F10</f>
        <v>30</v>
      </c>
      <c r="O9" s="130">
        <f>M9*N9</f>
        <v>72</v>
      </c>
      <c r="P9" s="128"/>
      <c r="Q9" s="20"/>
      <c r="R9" s="20"/>
      <c r="S9" s="20"/>
      <c r="T9" s="492" t="s">
        <v>55</v>
      </c>
      <c r="U9" s="492"/>
      <c r="V9" s="492"/>
      <c r="W9" s="20"/>
      <c r="X9" s="20"/>
      <c r="Y9" s="20"/>
      <c r="Z9" s="40"/>
    </row>
    <row r="10" spans="1:27" ht="15.75" thickBot="1">
      <c r="A10" s="458" t="s">
        <v>18</v>
      </c>
      <c r="B10" s="408"/>
      <c r="C10" s="408"/>
      <c r="D10" s="185">
        <v>0.08</v>
      </c>
      <c r="E10" s="96">
        <f>D10*E9</f>
        <v>2.4</v>
      </c>
      <c r="F10" s="96">
        <v>30</v>
      </c>
      <c r="G10" s="107">
        <f t="shared" ref="G10:G17" si="0">E10*F10</f>
        <v>72</v>
      </c>
      <c r="H10" s="494" t="str">
        <f t="shared" ref="H10:H16" si="1">A11</f>
        <v>фасоль</v>
      </c>
      <c r="I10" s="493"/>
      <c r="J10" s="493"/>
      <c r="K10" s="163"/>
      <c r="L10" s="212"/>
      <c r="M10" s="96">
        <f>E11</f>
        <v>3</v>
      </c>
      <c r="N10" s="96">
        <f>F11</f>
        <v>150</v>
      </c>
      <c r="O10" s="130">
        <f t="shared" ref="O10:O42" si="2">M10*N10</f>
        <v>450</v>
      </c>
      <c r="P10" s="128"/>
      <c r="Q10" s="490" t="s">
        <v>145</v>
      </c>
      <c r="R10" s="490"/>
      <c r="S10" s="490"/>
      <c r="T10" s="490"/>
      <c r="U10" s="490"/>
      <c r="V10" s="490"/>
      <c r="W10" s="490"/>
      <c r="X10" s="490"/>
      <c r="Y10" s="490"/>
      <c r="Z10" s="491"/>
    </row>
    <row r="11" spans="1:27" ht="15.75" thickBot="1">
      <c r="A11" s="458" t="s">
        <v>174</v>
      </c>
      <c r="B11" s="408"/>
      <c r="C11" s="408"/>
      <c r="D11" s="185">
        <v>0.1</v>
      </c>
      <c r="E11" s="96">
        <v>3</v>
      </c>
      <c r="F11" s="96">
        <v>150</v>
      </c>
      <c r="G11" s="107">
        <f t="shared" si="0"/>
        <v>450</v>
      </c>
      <c r="H11" s="494" t="str">
        <f t="shared" si="1"/>
        <v>лук репчатый</v>
      </c>
      <c r="I11" s="493"/>
      <c r="J11" s="493"/>
      <c r="K11" s="163"/>
      <c r="L11" s="212"/>
      <c r="M11" s="96">
        <f>E12+E22+E39</f>
        <v>1.8599999999999999</v>
      </c>
      <c r="N11" s="96">
        <f t="shared" ref="N11:N16" si="3">F12</f>
        <v>55</v>
      </c>
      <c r="O11" s="130">
        <f t="shared" si="2"/>
        <v>102.3</v>
      </c>
      <c r="P11" s="128"/>
      <c r="Q11" s="490"/>
      <c r="R11" s="490"/>
      <c r="S11" s="490"/>
      <c r="T11" s="490"/>
      <c r="U11" s="490"/>
      <c r="V11" s="490"/>
      <c r="W11" s="490"/>
      <c r="X11" s="490"/>
      <c r="Y11" s="490"/>
      <c r="Z11" s="491"/>
    </row>
    <row r="12" spans="1:27" ht="15.75" thickBot="1">
      <c r="A12" s="458" t="s">
        <v>40</v>
      </c>
      <c r="B12" s="408"/>
      <c r="C12" s="408"/>
      <c r="D12" s="185">
        <v>1.2E-2</v>
      </c>
      <c r="E12" s="96">
        <f>D12*E9</f>
        <v>0.36</v>
      </c>
      <c r="F12" s="96">
        <v>55</v>
      </c>
      <c r="G12" s="107">
        <f t="shared" si="0"/>
        <v>19.8</v>
      </c>
      <c r="H12" s="494" t="str">
        <f t="shared" si="1"/>
        <v>морковь</v>
      </c>
      <c r="I12" s="493"/>
      <c r="J12" s="493"/>
      <c r="K12" s="163"/>
      <c r="L12" s="212"/>
      <c r="M12" s="96">
        <f>E13+E40</f>
        <v>0.86</v>
      </c>
      <c r="N12" s="96">
        <f t="shared" si="3"/>
        <v>65</v>
      </c>
      <c r="O12" s="130">
        <f t="shared" si="2"/>
        <v>55.9</v>
      </c>
      <c r="P12" s="128"/>
      <c r="Q12" s="77"/>
      <c r="R12" s="36"/>
      <c r="S12" s="36"/>
      <c r="T12" s="36"/>
      <c r="U12" s="36"/>
      <c r="V12" s="36"/>
      <c r="W12" s="36"/>
      <c r="X12" s="36"/>
      <c r="Y12" s="36"/>
      <c r="Z12" s="22"/>
    </row>
    <row r="13" spans="1:27" ht="15.75" thickBot="1">
      <c r="A13" s="495" t="s">
        <v>41</v>
      </c>
      <c r="B13" s="482"/>
      <c r="C13" s="482"/>
      <c r="D13" s="185">
        <v>1.2E-2</v>
      </c>
      <c r="E13" s="96">
        <f>D13*E9</f>
        <v>0.36</v>
      </c>
      <c r="F13" s="96">
        <v>65</v>
      </c>
      <c r="G13" s="107">
        <f t="shared" si="0"/>
        <v>23.4</v>
      </c>
      <c r="H13" s="494" t="str">
        <f t="shared" si="1"/>
        <v>масло растительное</v>
      </c>
      <c r="I13" s="493"/>
      <c r="J13" s="493"/>
      <c r="K13" s="163"/>
      <c r="L13" s="212"/>
      <c r="M13" s="99">
        <f>E14+E25+E29+E34+E42+E50</f>
        <v>4.1459999999999999</v>
      </c>
      <c r="N13" s="96">
        <f t="shared" si="3"/>
        <v>162.18</v>
      </c>
      <c r="O13" s="130">
        <f t="shared" si="2"/>
        <v>672.39828</v>
      </c>
      <c r="P13" s="128"/>
      <c r="Q13" s="394" t="s">
        <v>57</v>
      </c>
      <c r="R13" s="394"/>
      <c r="S13" s="394"/>
      <c r="T13" s="395"/>
      <c r="U13" s="1" t="s">
        <v>56</v>
      </c>
      <c r="V13" s="1" t="s">
        <v>36</v>
      </c>
      <c r="W13" s="1"/>
      <c r="X13" s="1" t="s">
        <v>132</v>
      </c>
      <c r="Y13" s="1" t="s">
        <v>133</v>
      </c>
      <c r="Z13" s="22" t="s">
        <v>134</v>
      </c>
      <c r="AA13" s="49" t="s">
        <v>135</v>
      </c>
    </row>
    <row r="14" spans="1:27" ht="15.75" thickBot="1">
      <c r="A14" s="458" t="s">
        <v>19</v>
      </c>
      <c r="B14" s="408"/>
      <c r="C14" s="408"/>
      <c r="D14" s="185">
        <v>5.0000000000000001E-3</v>
      </c>
      <c r="E14" s="96">
        <f>D14*E9</f>
        <v>0.15</v>
      </c>
      <c r="F14" s="96">
        <v>162.18</v>
      </c>
      <c r="G14" s="107">
        <f t="shared" si="0"/>
        <v>24.327000000000002</v>
      </c>
      <c r="H14" s="494" t="str">
        <f t="shared" si="1"/>
        <v>мясо</v>
      </c>
      <c r="I14" s="493"/>
      <c r="J14" s="493"/>
      <c r="K14" s="174"/>
      <c r="L14" s="174"/>
      <c r="M14" s="98">
        <f>E20+E15</f>
        <v>4.8099999999999996</v>
      </c>
      <c r="N14" s="96">
        <f t="shared" si="3"/>
        <v>500</v>
      </c>
      <c r="O14" s="130">
        <f t="shared" si="2"/>
        <v>2405</v>
      </c>
      <c r="P14" s="128"/>
      <c r="Q14" s="64"/>
      <c r="R14" s="43"/>
      <c r="S14" s="43"/>
      <c r="T14" s="44"/>
      <c r="U14" s="1"/>
      <c r="V14" s="11">
        <v>0.6</v>
      </c>
      <c r="W14" s="11">
        <v>0.4</v>
      </c>
      <c r="X14" s="11"/>
      <c r="Y14" s="1"/>
      <c r="Z14" s="23"/>
    </row>
    <row r="15" spans="1:27" ht="15.75" thickBot="1">
      <c r="A15" s="458" t="s">
        <v>69</v>
      </c>
      <c r="B15" s="408"/>
      <c r="C15" s="408"/>
      <c r="D15" s="185">
        <v>2.7E-2</v>
      </c>
      <c r="E15" s="96">
        <f>D15*E9</f>
        <v>0.80999999999999994</v>
      </c>
      <c r="F15" s="96">
        <v>500</v>
      </c>
      <c r="G15" s="107">
        <f t="shared" si="0"/>
        <v>404.99999999999994</v>
      </c>
      <c r="H15" s="494" t="str">
        <f t="shared" si="1"/>
        <v>зелень укроп</v>
      </c>
      <c r="I15" s="493"/>
      <c r="J15" s="493"/>
      <c r="K15" s="174"/>
      <c r="L15" s="174"/>
      <c r="M15" s="98">
        <f>E16</f>
        <v>0</v>
      </c>
      <c r="N15" s="98">
        <f t="shared" si="3"/>
        <v>200</v>
      </c>
      <c r="O15" s="130">
        <f t="shared" si="2"/>
        <v>0</v>
      </c>
      <c r="P15" s="128"/>
      <c r="Q15" s="406" t="s">
        <v>60</v>
      </c>
      <c r="R15" s="406"/>
      <c r="S15" s="406"/>
      <c r="T15" s="407"/>
      <c r="U15" s="1" t="s">
        <v>58</v>
      </c>
      <c r="V15" s="1"/>
      <c r="W15" s="1"/>
      <c r="X15" s="1"/>
      <c r="Y15" s="1"/>
      <c r="Z15" s="23"/>
    </row>
    <row r="16" spans="1:27" ht="15.75" thickBot="1">
      <c r="A16" s="458" t="s">
        <v>162</v>
      </c>
      <c r="B16" s="482"/>
      <c r="C16" s="482"/>
      <c r="D16" s="185">
        <v>3.0000000000000001E-3</v>
      </c>
      <c r="E16" s="96">
        <v>0</v>
      </c>
      <c r="F16" s="96">
        <v>200</v>
      </c>
      <c r="G16" s="107">
        <f t="shared" si="0"/>
        <v>0</v>
      </c>
      <c r="H16" s="494" t="str">
        <f t="shared" si="1"/>
        <v>соль</v>
      </c>
      <c r="I16" s="493"/>
      <c r="J16" s="493"/>
      <c r="K16" s="174"/>
      <c r="L16" s="174"/>
      <c r="M16" s="98">
        <f>E17</f>
        <v>1</v>
      </c>
      <c r="N16" s="98">
        <f t="shared" si="3"/>
        <v>20</v>
      </c>
      <c r="O16" s="130">
        <f t="shared" si="2"/>
        <v>20</v>
      </c>
      <c r="P16" s="128"/>
      <c r="Q16" s="397" t="s">
        <v>128</v>
      </c>
      <c r="R16" s="397"/>
      <c r="S16" s="397"/>
      <c r="T16" s="398"/>
      <c r="U16" s="1" t="s">
        <v>105</v>
      </c>
      <c r="V16" s="17">
        <v>23.4</v>
      </c>
      <c r="W16" s="17">
        <v>20.65</v>
      </c>
      <c r="X16" s="17"/>
      <c r="Y16" s="17"/>
      <c r="Z16" s="24"/>
    </row>
    <row r="17" spans="1:27" ht="15.75" thickBot="1">
      <c r="A17" s="428" t="s">
        <v>25</v>
      </c>
      <c r="B17" s="429"/>
      <c r="C17" s="429"/>
      <c r="D17" s="185">
        <v>3.0000000000000001E-3</v>
      </c>
      <c r="E17" s="96">
        <v>1</v>
      </c>
      <c r="F17" s="96">
        <v>20</v>
      </c>
      <c r="G17" s="107">
        <f t="shared" si="0"/>
        <v>20</v>
      </c>
      <c r="H17" s="396" t="str">
        <f>A21</f>
        <v>яйцо столовое</v>
      </c>
      <c r="I17" s="397"/>
      <c r="J17" s="398"/>
      <c r="K17" s="167"/>
      <c r="L17" s="216"/>
      <c r="M17" s="98">
        <f>E21+E46+E55</f>
        <v>6</v>
      </c>
      <c r="N17" s="98">
        <f>F21</f>
        <v>7</v>
      </c>
      <c r="O17" s="130">
        <f t="shared" si="2"/>
        <v>42</v>
      </c>
      <c r="P17" s="128"/>
      <c r="Q17" s="397"/>
      <c r="R17" s="397"/>
      <c r="S17" s="397"/>
      <c r="T17" s="398"/>
      <c r="U17" s="1"/>
      <c r="V17" s="17"/>
      <c r="W17" s="17"/>
      <c r="X17" s="17"/>
      <c r="Y17" s="17"/>
      <c r="Z17" s="23"/>
    </row>
    <row r="18" spans="1:27" ht="15.75" thickBot="1">
      <c r="A18" s="428"/>
      <c r="B18" s="429"/>
      <c r="C18" s="429"/>
      <c r="D18" s="204"/>
      <c r="E18" s="96"/>
      <c r="F18" s="96"/>
      <c r="G18" s="245">
        <f>SUM(G10:G17)</f>
        <v>1014.5269999999998</v>
      </c>
      <c r="H18" s="396" t="str">
        <f>A23</f>
        <v>мука</v>
      </c>
      <c r="I18" s="397"/>
      <c r="J18" s="398"/>
      <c r="K18" s="160"/>
      <c r="L18" s="210"/>
      <c r="M18" s="96">
        <f>E23+E28+E45</f>
        <v>2.25</v>
      </c>
      <c r="N18" s="96">
        <f>F28</f>
        <v>39</v>
      </c>
      <c r="O18" s="130">
        <f t="shared" si="2"/>
        <v>87.75</v>
      </c>
      <c r="P18" s="128"/>
      <c r="Q18" s="406" t="s">
        <v>61</v>
      </c>
      <c r="R18" s="406"/>
      <c r="S18" s="406"/>
      <c r="T18" s="407"/>
      <c r="U18" s="1"/>
      <c r="V18" s="17"/>
      <c r="W18" s="17"/>
      <c r="X18" s="17"/>
      <c r="Y18" s="17"/>
      <c r="Z18" s="23"/>
    </row>
    <row r="19" spans="1:27" ht="15.75" thickBot="1">
      <c r="A19" s="428" t="s">
        <v>42</v>
      </c>
      <c r="B19" s="429"/>
      <c r="C19" s="429"/>
      <c r="D19" s="204">
        <v>70</v>
      </c>
      <c r="E19" s="184">
        <v>50</v>
      </c>
      <c r="F19" s="97" t="s">
        <v>115</v>
      </c>
      <c r="G19" s="106"/>
      <c r="H19" s="396" t="str">
        <f>A27</f>
        <v>молоко сухое</v>
      </c>
      <c r="I19" s="397"/>
      <c r="J19" s="398"/>
      <c r="K19" s="160"/>
      <c r="L19" s="210"/>
      <c r="M19" s="96">
        <f>E27</f>
        <v>0.5</v>
      </c>
      <c r="N19" s="96">
        <f>F27</f>
        <v>588.29999999999995</v>
      </c>
      <c r="O19" s="130">
        <f t="shared" si="2"/>
        <v>294.14999999999998</v>
      </c>
      <c r="P19" s="128"/>
      <c r="Q19" s="397" t="s">
        <v>127</v>
      </c>
      <c r="R19" s="397"/>
      <c r="S19" s="397"/>
      <c r="T19" s="398"/>
      <c r="U19" s="47" t="s">
        <v>59</v>
      </c>
      <c r="V19" s="17">
        <v>26.08</v>
      </c>
      <c r="W19" s="17">
        <v>22.8</v>
      </c>
      <c r="X19" s="17"/>
      <c r="Y19" s="17"/>
      <c r="Z19" s="23"/>
    </row>
    <row r="20" spans="1:27" ht="15.75" thickBot="1">
      <c r="A20" s="458" t="s">
        <v>69</v>
      </c>
      <c r="B20" s="408"/>
      <c r="C20" s="408"/>
      <c r="D20" s="185" t="s">
        <v>169</v>
      </c>
      <c r="E20" s="96">
        <v>4</v>
      </c>
      <c r="F20" s="96">
        <f>F15</f>
        <v>500</v>
      </c>
      <c r="G20" s="108">
        <f t="shared" ref="G20:G25" si="4">E20*F20</f>
        <v>2000</v>
      </c>
      <c r="H20" s="485" t="str">
        <f>A33</f>
        <v>макароны.</v>
      </c>
      <c r="I20" s="453"/>
      <c r="J20" s="454"/>
      <c r="K20" s="175"/>
      <c r="L20" s="175"/>
      <c r="M20" s="98">
        <f>E33</f>
        <v>2.4500000000000002</v>
      </c>
      <c r="N20" s="98">
        <f>F33</f>
        <v>50.98</v>
      </c>
      <c r="O20" s="130">
        <f t="shared" si="2"/>
        <v>124.901</v>
      </c>
      <c r="P20" s="128"/>
      <c r="Q20" s="397" t="s">
        <v>144</v>
      </c>
      <c r="R20" s="397"/>
      <c r="S20" s="397"/>
      <c r="T20" s="398"/>
      <c r="U20" s="1" t="s">
        <v>59</v>
      </c>
      <c r="V20" s="17"/>
      <c r="W20" s="17"/>
      <c r="X20" s="17"/>
      <c r="Y20" s="17"/>
      <c r="Z20" s="24"/>
    </row>
    <row r="21" spans="1:27" ht="15.75" thickBot="1">
      <c r="A21" s="458" t="s">
        <v>39</v>
      </c>
      <c r="B21" s="408"/>
      <c r="C21" s="408"/>
      <c r="D21" s="185">
        <v>4.0000000000000001E-3</v>
      </c>
      <c r="E21" s="96">
        <v>5</v>
      </c>
      <c r="F21" s="96">
        <v>7</v>
      </c>
      <c r="G21" s="108">
        <f t="shared" si="4"/>
        <v>35</v>
      </c>
      <c r="H21" s="468" t="str">
        <f>A37</f>
        <v>капуста свежая</v>
      </c>
      <c r="I21" s="493"/>
      <c r="J21" s="493"/>
      <c r="K21" s="163"/>
      <c r="L21" s="212"/>
      <c r="M21" s="96">
        <f>E37</f>
        <v>2.2400000000000002</v>
      </c>
      <c r="N21" s="96">
        <f>F37</f>
        <v>45</v>
      </c>
      <c r="O21" s="130">
        <f t="shared" si="2"/>
        <v>100.80000000000001</v>
      </c>
      <c r="P21" s="128"/>
      <c r="Q21" s="406" t="s">
        <v>62</v>
      </c>
      <c r="R21" s="406"/>
      <c r="S21" s="406"/>
      <c r="T21" s="407"/>
      <c r="U21" s="1"/>
      <c r="V21" s="17"/>
      <c r="W21" s="17"/>
      <c r="X21" s="17"/>
      <c r="Y21" s="17"/>
      <c r="Z21" s="23"/>
    </row>
    <row r="22" spans="1:27" ht="15.75" thickBot="1">
      <c r="A22" s="458" t="s">
        <v>40</v>
      </c>
      <c r="B22" s="408"/>
      <c r="C22" s="408"/>
      <c r="D22" s="185">
        <v>0.01</v>
      </c>
      <c r="E22" s="96">
        <v>1</v>
      </c>
      <c r="F22" s="96">
        <f>F12</f>
        <v>55</v>
      </c>
      <c r="G22" s="108">
        <f t="shared" si="4"/>
        <v>55</v>
      </c>
      <c r="H22" s="468" t="str">
        <f>A24</f>
        <v>чеснок</v>
      </c>
      <c r="I22" s="493"/>
      <c r="J22" s="493"/>
      <c r="K22" s="163"/>
      <c r="L22" s="212"/>
      <c r="M22" s="96">
        <f>E24</f>
        <v>0</v>
      </c>
      <c r="N22" s="96">
        <f>F24</f>
        <v>15</v>
      </c>
      <c r="O22" s="130">
        <f t="shared" si="2"/>
        <v>0</v>
      </c>
      <c r="P22" s="128"/>
      <c r="Q22" s="397"/>
      <c r="R22" s="397"/>
      <c r="S22" s="397"/>
      <c r="T22" s="398"/>
      <c r="U22" s="1"/>
      <c r="V22" s="17"/>
      <c r="W22" s="17"/>
      <c r="X22" s="17"/>
      <c r="Y22" s="17"/>
      <c r="Z22" s="23"/>
    </row>
    <row r="23" spans="1:27" ht="15.75" thickBot="1">
      <c r="A23" s="458" t="s">
        <v>23</v>
      </c>
      <c r="B23" s="408"/>
      <c r="C23" s="408"/>
      <c r="D23" s="185">
        <v>6.0000000000000001E-3</v>
      </c>
      <c r="E23" s="96">
        <v>0.6</v>
      </c>
      <c r="F23" s="96">
        <v>39</v>
      </c>
      <c r="G23" s="108">
        <f t="shared" si="4"/>
        <v>23.4</v>
      </c>
      <c r="H23" s="468" t="str">
        <f>A41</f>
        <v>сахарный песок</v>
      </c>
      <c r="I23" s="493"/>
      <c r="J23" s="493"/>
      <c r="K23" s="163"/>
      <c r="L23" s="212"/>
      <c r="M23" s="205">
        <f>E41+E48+M59</f>
        <v>6.19</v>
      </c>
      <c r="N23" s="96">
        <f>F41</f>
        <v>75</v>
      </c>
      <c r="O23" s="130">
        <f t="shared" si="2"/>
        <v>464.25000000000006</v>
      </c>
      <c r="P23" s="128"/>
      <c r="Q23" s="397" t="s">
        <v>110</v>
      </c>
      <c r="R23" s="397"/>
      <c r="S23" s="397"/>
      <c r="T23" s="398"/>
      <c r="U23" s="47">
        <v>100</v>
      </c>
      <c r="V23" s="17">
        <v>87.5</v>
      </c>
      <c r="W23" s="17">
        <v>76.5</v>
      </c>
      <c r="X23" s="17"/>
      <c r="Y23" s="17"/>
      <c r="Z23" s="23"/>
    </row>
    <row r="24" spans="1:27" ht="15.75" thickBot="1">
      <c r="A24" s="105" t="s">
        <v>81</v>
      </c>
      <c r="B24" s="71"/>
      <c r="C24" s="71"/>
      <c r="D24" s="185">
        <v>1E-3</v>
      </c>
      <c r="E24" s="96">
        <v>0</v>
      </c>
      <c r="F24" s="96">
        <v>15</v>
      </c>
      <c r="G24" s="108">
        <f t="shared" si="4"/>
        <v>0</v>
      </c>
      <c r="H24" s="468"/>
      <c r="I24" s="493"/>
      <c r="J24" s="493"/>
      <c r="K24" s="163"/>
      <c r="L24" s="212"/>
      <c r="M24" s="39"/>
      <c r="N24" s="39"/>
      <c r="O24" s="130"/>
      <c r="P24" s="128"/>
      <c r="Q24" s="397" t="s">
        <v>100</v>
      </c>
      <c r="R24" s="397"/>
      <c r="S24" s="397"/>
      <c r="T24" s="398"/>
      <c r="U24" s="1">
        <v>80</v>
      </c>
      <c r="V24" s="17">
        <v>53.6</v>
      </c>
      <c r="W24" s="17">
        <v>46.9</v>
      </c>
      <c r="X24" s="17">
        <v>10.68</v>
      </c>
      <c r="Y24" s="17">
        <v>11.72</v>
      </c>
      <c r="Z24" s="23">
        <v>5.74</v>
      </c>
    </row>
    <row r="25" spans="1:27" ht="15.75" thickBot="1">
      <c r="A25" s="458" t="s">
        <v>19</v>
      </c>
      <c r="B25" s="408"/>
      <c r="C25" s="408"/>
      <c r="D25" s="185">
        <v>6.0000000000000001E-3</v>
      </c>
      <c r="E25" s="96">
        <v>0.6</v>
      </c>
      <c r="F25" s="96">
        <f>F14</f>
        <v>162.18</v>
      </c>
      <c r="G25" s="108">
        <f t="shared" si="4"/>
        <v>97.308000000000007</v>
      </c>
      <c r="H25" s="468" t="str">
        <f>A30</f>
        <v>томат паста</v>
      </c>
      <c r="I25" s="402"/>
      <c r="J25" s="402"/>
      <c r="K25" s="162"/>
      <c r="L25" s="211"/>
      <c r="M25" s="96">
        <f>E30</f>
        <v>0.3</v>
      </c>
      <c r="N25" s="96">
        <f>F30</f>
        <v>260</v>
      </c>
      <c r="O25" s="130">
        <f t="shared" si="2"/>
        <v>78</v>
      </c>
      <c r="P25" s="128"/>
      <c r="Q25" s="397" t="s">
        <v>90</v>
      </c>
      <c r="R25" s="397"/>
      <c r="S25" s="397"/>
      <c r="T25" s="398"/>
      <c r="U25" s="47" t="s">
        <v>80</v>
      </c>
      <c r="V25" s="17">
        <v>63.6</v>
      </c>
      <c r="W25" s="17">
        <v>55.64</v>
      </c>
      <c r="X25" s="17"/>
      <c r="Y25" s="17"/>
      <c r="Z25" s="23"/>
      <c r="AA25" s="48">
        <v>176.75</v>
      </c>
    </row>
    <row r="26" spans="1:27" ht="15.75" thickBot="1">
      <c r="A26" s="405" t="s">
        <v>82</v>
      </c>
      <c r="B26" s="406"/>
      <c r="C26" s="407"/>
      <c r="D26" s="185">
        <f>E26/$E$19</f>
        <v>0</v>
      </c>
      <c r="E26" s="184"/>
      <c r="F26" s="96"/>
      <c r="G26" s="245">
        <f>SUM(G20:G25)</f>
        <v>2210.7080000000001</v>
      </c>
      <c r="H26" s="468" t="str">
        <f>A38</f>
        <v>огурцы свежие</v>
      </c>
      <c r="I26" s="402"/>
      <c r="J26" s="402"/>
      <c r="K26" s="162"/>
      <c r="L26" s="211"/>
      <c r="M26" s="96">
        <f>E38</f>
        <v>0</v>
      </c>
      <c r="N26" s="96">
        <f>F38</f>
        <v>170</v>
      </c>
      <c r="O26" s="130">
        <f t="shared" si="2"/>
        <v>0</v>
      </c>
      <c r="P26" s="128"/>
      <c r="Q26" s="406" t="s">
        <v>63</v>
      </c>
      <c r="R26" s="406"/>
      <c r="S26" s="406"/>
      <c r="T26" s="407"/>
      <c r="U26" s="1"/>
      <c r="V26" s="17"/>
      <c r="W26" s="17"/>
      <c r="X26" s="17"/>
      <c r="Y26" s="17"/>
      <c r="Z26" s="23"/>
    </row>
    <row r="27" spans="1:27" ht="15.75" thickBot="1">
      <c r="A27" s="396" t="s">
        <v>31</v>
      </c>
      <c r="B27" s="397"/>
      <c r="C27" s="398"/>
      <c r="D27" s="185">
        <v>5.0000000000000001E-3</v>
      </c>
      <c r="E27" s="96">
        <v>0.5</v>
      </c>
      <c r="F27" s="96">
        <f>'[1]ноябрь 2025г'!$AP$93</f>
        <v>588.29999999999995</v>
      </c>
      <c r="G27" s="107">
        <f>E27*F27</f>
        <v>294.14999999999998</v>
      </c>
      <c r="H27" s="478" t="str">
        <f>H69</f>
        <v>ягоды свеж</v>
      </c>
      <c r="I27" s="479"/>
      <c r="J27" s="479"/>
      <c r="K27" s="164"/>
      <c r="L27" s="213"/>
      <c r="M27" s="96">
        <f>M69</f>
        <v>0</v>
      </c>
      <c r="N27" s="96">
        <f>N69</f>
        <v>350</v>
      </c>
      <c r="O27" s="130">
        <f t="shared" si="2"/>
        <v>0</v>
      </c>
      <c r="P27" s="128"/>
      <c r="Q27" s="397" t="s">
        <v>84</v>
      </c>
      <c r="R27" s="397"/>
      <c r="S27" s="397"/>
      <c r="T27" s="398"/>
      <c r="U27" s="1">
        <v>200</v>
      </c>
      <c r="V27" s="17">
        <v>12.6</v>
      </c>
      <c r="W27" s="17">
        <v>11.02</v>
      </c>
      <c r="X27" s="17"/>
      <c r="Y27" s="17"/>
      <c r="Z27" s="23"/>
    </row>
    <row r="28" spans="1:27" ht="15.75" thickBot="1">
      <c r="A28" s="73" t="s">
        <v>23</v>
      </c>
      <c r="B28" s="65"/>
      <c r="C28" s="68"/>
      <c r="D28" s="185">
        <v>5.0000000000000001E-3</v>
      </c>
      <c r="E28" s="96">
        <v>0.15</v>
      </c>
      <c r="F28" s="96">
        <f>F23</f>
        <v>39</v>
      </c>
      <c r="G28" s="107">
        <f>E28*F28</f>
        <v>5.85</v>
      </c>
      <c r="H28" s="478" t="str">
        <f>H55</f>
        <v>кура.</v>
      </c>
      <c r="I28" s="479"/>
      <c r="J28" s="479"/>
      <c r="K28" s="164"/>
      <c r="L28" s="213"/>
      <c r="M28" s="96">
        <f>M55</f>
        <v>4.0999999999999996</v>
      </c>
      <c r="N28" s="96">
        <f>N55</f>
        <v>233</v>
      </c>
      <c r="O28" s="130">
        <f t="shared" si="2"/>
        <v>955.3</v>
      </c>
      <c r="P28" s="128"/>
      <c r="Q28" s="397" t="s">
        <v>84</v>
      </c>
      <c r="R28" s="397"/>
      <c r="S28" s="397"/>
      <c r="T28" s="398"/>
      <c r="U28" s="1">
        <v>100</v>
      </c>
      <c r="V28" s="17">
        <v>25.2</v>
      </c>
      <c r="W28" s="17">
        <v>22.04</v>
      </c>
      <c r="X28" s="17"/>
      <c r="Y28" s="17"/>
      <c r="Z28" s="23"/>
    </row>
    <row r="29" spans="1:27" ht="15.75" thickBot="1">
      <c r="A29" s="73" t="s">
        <v>19</v>
      </c>
      <c r="B29" s="65"/>
      <c r="C29" s="68"/>
      <c r="D29" s="185">
        <v>2.4E-2</v>
      </c>
      <c r="E29" s="96">
        <v>0.79600000000000004</v>
      </c>
      <c r="F29" s="96">
        <f>F14</f>
        <v>162.18</v>
      </c>
      <c r="G29" s="147">
        <f>E29*F29</f>
        <v>129.09528</v>
      </c>
      <c r="H29" s="478" t="str">
        <f>H56</f>
        <v>майонез</v>
      </c>
      <c r="I29" s="479"/>
      <c r="J29" s="479"/>
      <c r="K29" s="164"/>
      <c r="L29" s="213"/>
      <c r="M29" s="96">
        <f>E56+M56</f>
        <v>1</v>
      </c>
      <c r="N29" s="96">
        <f>N56</f>
        <v>264.57</v>
      </c>
      <c r="O29" s="130">
        <f t="shared" si="2"/>
        <v>264.57</v>
      </c>
      <c r="P29" s="128"/>
      <c r="Q29" s="397"/>
      <c r="R29" s="397"/>
      <c r="S29" s="397"/>
      <c r="T29" s="398"/>
      <c r="U29" s="1"/>
      <c r="V29" s="30"/>
      <c r="W29" s="30"/>
      <c r="X29" s="30"/>
      <c r="Y29" s="1"/>
      <c r="Z29" s="23"/>
    </row>
    <row r="30" spans="1:27" ht="15.75" thickBot="1">
      <c r="A30" s="396" t="s">
        <v>67</v>
      </c>
      <c r="B30" s="397"/>
      <c r="C30" s="398"/>
      <c r="D30" s="185">
        <v>5.0000000000000001E-3</v>
      </c>
      <c r="E30" s="96">
        <v>0.3</v>
      </c>
      <c r="F30" s="98">
        <v>260</v>
      </c>
      <c r="G30" s="107">
        <f>E30*F30</f>
        <v>78</v>
      </c>
      <c r="H30" s="396" t="s">
        <v>77</v>
      </c>
      <c r="I30" s="397"/>
      <c r="J30" s="397"/>
      <c r="K30" s="164"/>
      <c r="L30" s="213"/>
      <c r="M30" s="96">
        <f>E47</f>
        <v>0.05</v>
      </c>
      <c r="N30" s="39">
        <f>F47</f>
        <v>158</v>
      </c>
      <c r="O30" s="130">
        <f t="shared" si="2"/>
        <v>7.9</v>
      </c>
      <c r="P30" s="128"/>
      <c r="Q30" s="397"/>
      <c r="R30" s="397"/>
      <c r="S30" s="397"/>
      <c r="T30" s="398"/>
      <c r="U30" s="1"/>
      <c r="V30" s="30"/>
      <c r="W30" s="30"/>
      <c r="X30" s="30"/>
      <c r="Y30" s="1"/>
      <c r="Z30" s="23"/>
    </row>
    <row r="31" spans="1:27" ht="15.75" thickBot="1">
      <c r="A31" s="396"/>
      <c r="B31" s="397"/>
      <c r="C31" s="398"/>
      <c r="D31" s="96"/>
      <c r="E31" s="96"/>
      <c r="F31" s="98"/>
      <c r="G31" s="245">
        <f>SUM(G27:G30)</f>
        <v>507.09528</v>
      </c>
      <c r="H31" s="113" t="str">
        <f>A49</f>
        <v>молоко сгущеное</v>
      </c>
      <c r="I31" s="72"/>
      <c r="J31" s="72"/>
      <c r="K31" s="164"/>
      <c r="L31" s="213"/>
      <c r="M31" s="99">
        <f>E49</f>
        <v>1.2</v>
      </c>
      <c r="N31" s="99">
        <f>F49</f>
        <v>348.65</v>
      </c>
      <c r="O31" s="130">
        <f t="shared" si="2"/>
        <v>418.37999999999994</v>
      </c>
      <c r="P31" s="128"/>
      <c r="Q31" s="406" t="s">
        <v>64</v>
      </c>
      <c r="R31" s="406"/>
      <c r="S31" s="406"/>
      <c r="T31" s="407"/>
      <c r="U31" s="1"/>
      <c r="V31" s="29"/>
      <c r="W31" s="29"/>
      <c r="X31" s="29"/>
      <c r="Y31" s="17"/>
      <c r="Z31" s="23"/>
    </row>
    <row r="32" spans="1:27" ht="15.75" thickBot="1">
      <c r="A32" s="428" t="s">
        <v>84</v>
      </c>
      <c r="B32" s="429"/>
      <c r="C32" s="429"/>
      <c r="D32" s="96">
        <v>200</v>
      </c>
      <c r="E32" s="184">
        <v>40</v>
      </c>
      <c r="F32" s="97" t="s">
        <v>113</v>
      </c>
      <c r="G32" s="106"/>
      <c r="H32" s="396" t="str">
        <f>H72</f>
        <v>хлеб</v>
      </c>
      <c r="I32" s="397"/>
      <c r="J32" s="397"/>
      <c r="K32" s="164"/>
      <c r="L32" s="213"/>
      <c r="M32" s="96">
        <f t="shared" ref="M32:N34" si="5">M72</f>
        <v>4.2</v>
      </c>
      <c r="N32" s="96">
        <f t="shared" si="5"/>
        <v>62.86</v>
      </c>
      <c r="O32" s="130">
        <f t="shared" si="2"/>
        <v>264.012</v>
      </c>
      <c r="P32" s="128"/>
      <c r="Q32" s="474" t="s">
        <v>101</v>
      </c>
      <c r="R32" s="474"/>
      <c r="S32" s="474"/>
      <c r="T32" s="475"/>
      <c r="U32" s="1" t="s">
        <v>102</v>
      </c>
      <c r="V32" s="30">
        <v>6.32</v>
      </c>
      <c r="W32" s="30">
        <v>5.5</v>
      </c>
      <c r="X32" s="30"/>
      <c r="Y32" s="17"/>
      <c r="Z32" s="23"/>
    </row>
    <row r="33" spans="1:26" ht="15.75" thickBot="1">
      <c r="A33" s="458" t="s">
        <v>83</v>
      </c>
      <c r="B33" s="482"/>
      <c r="C33" s="482"/>
      <c r="D33" s="96">
        <v>6.8000000000000005E-2</v>
      </c>
      <c r="E33" s="96">
        <v>2.4500000000000002</v>
      </c>
      <c r="F33" s="96">
        <f>'[1]ноябрь 2025г'!$AP$78</f>
        <v>50.98</v>
      </c>
      <c r="G33" s="107">
        <f>E33*F33</f>
        <v>124.901</v>
      </c>
      <c r="H33" s="396" t="str">
        <f>H73</f>
        <v>хлеб</v>
      </c>
      <c r="I33" s="397"/>
      <c r="J33" s="397"/>
      <c r="K33" s="164"/>
      <c r="L33" s="213"/>
      <c r="M33" s="96">
        <f t="shared" si="5"/>
        <v>9</v>
      </c>
      <c r="N33" s="96">
        <f t="shared" si="5"/>
        <v>78.33</v>
      </c>
      <c r="O33" s="130">
        <f t="shared" si="2"/>
        <v>704.97</v>
      </c>
      <c r="P33" s="128"/>
      <c r="Q33" s="474" t="s">
        <v>65</v>
      </c>
      <c r="R33" s="474"/>
      <c r="S33" s="474"/>
      <c r="T33" s="475"/>
      <c r="U33" s="1" t="s">
        <v>103</v>
      </c>
      <c r="V33" s="30">
        <v>10</v>
      </c>
      <c r="W33" s="30">
        <v>8.75</v>
      </c>
      <c r="X33" s="30"/>
      <c r="Y33" s="17"/>
      <c r="Z33" s="23"/>
    </row>
    <row r="34" spans="1:26" ht="15.75" thickBot="1">
      <c r="A34" s="458" t="str">
        <f>A25</f>
        <v>масло растительное</v>
      </c>
      <c r="B34" s="408"/>
      <c r="C34" s="408"/>
      <c r="D34" s="96">
        <v>7.0000000000000001E-3</v>
      </c>
      <c r="E34" s="96">
        <v>0.6</v>
      </c>
      <c r="F34" s="96">
        <f>F29</f>
        <v>162.18</v>
      </c>
      <c r="G34" s="107">
        <f>E34*F34</f>
        <v>97.308000000000007</v>
      </c>
      <c r="H34" s="396" t="str">
        <f>H74</f>
        <v>батон</v>
      </c>
      <c r="I34" s="397"/>
      <c r="J34" s="397"/>
      <c r="K34" s="164"/>
      <c r="L34" s="213"/>
      <c r="M34" s="96">
        <f t="shared" si="5"/>
        <v>0</v>
      </c>
      <c r="N34" s="96">
        <f t="shared" si="5"/>
        <v>90</v>
      </c>
      <c r="O34" s="130">
        <f t="shared" si="2"/>
        <v>0</v>
      </c>
      <c r="P34" s="128"/>
      <c r="Q34" s="474" t="s">
        <v>104</v>
      </c>
      <c r="R34" s="474"/>
      <c r="S34" s="474"/>
      <c r="T34" s="475"/>
      <c r="U34" s="1">
        <v>200</v>
      </c>
      <c r="V34" s="30"/>
      <c r="W34" s="30">
        <v>35</v>
      </c>
      <c r="X34" s="30"/>
      <c r="Y34" s="17"/>
      <c r="Z34" s="24"/>
    </row>
    <row r="35" spans="1:26" ht="15.75" thickBot="1">
      <c r="A35" s="428"/>
      <c r="B35" s="429"/>
      <c r="C35" s="429"/>
      <c r="D35" s="96"/>
      <c r="E35" s="96"/>
      <c r="F35" s="96"/>
      <c r="G35" s="245">
        <f>SUM(G33:G34)</f>
        <v>222.209</v>
      </c>
      <c r="H35" s="459" t="str">
        <f>H63</f>
        <v>кофе</v>
      </c>
      <c r="I35" s="460"/>
      <c r="J35" s="460"/>
      <c r="K35" s="164"/>
      <c r="L35" s="213"/>
      <c r="M35" s="99">
        <f>M63</f>
        <v>0</v>
      </c>
      <c r="N35" s="99">
        <f>N63</f>
        <v>8.8800000000000008</v>
      </c>
      <c r="O35" s="130">
        <f t="shared" si="2"/>
        <v>0</v>
      </c>
      <c r="P35" s="128"/>
      <c r="Q35" s="474" t="s">
        <v>108</v>
      </c>
      <c r="R35" s="474"/>
      <c r="S35" s="474"/>
      <c r="T35" s="475"/>
      <c r="U35" s="1">
        <v>200</v>
      </c>
      <c r="V35" s="46"/>
      <c r="W35" s="45"/>
      <c r="X35" s="45"/>
      <c r="Y35" s="17"/>
      <c r="Z35" s="23"/>
    </row>
    <row r="36" spans="1:26" ht="15.75" thickBot="1">
      <c r="A36" s="500" t="s">
        <v>114</v>
      </c>
      <c r="B36" s="501"/>
      <c r="C36" s="501"/>
      <c r="D36" s="96">
        <v>100</v>
      </c>
      <c r="E36" s="184">
        <v>30</v>
      </c>
      <c r="F36" s="97" t="s">
        <v>74</v>
      </c>
      <c r="G36" s="107"/>
      <c r="H36" s="229" t="str">
        <f>H64</f>
        <v>кофе</v>
      </c>
      <c r="I36" s="230"/>
      <c r="J36" s="230"/>
      <c r="K36" s="234"/>
      <c r="L36" s="234"/>
      <c r="M36" s="99">
        <f>M64</f>
        <v>0</v>
      </c>
      <c r="N36" s="99">
        <v>7.68</v>
      </c>
      <c r="O36" s="130">
        <f t="shared" si="2"/>
        <v>0</v>
      </c>
      <c r="P36" s="128"/>
      <c r="Q36" s="474" t="s">
        <v>109</v>
      </c>
      <c r="R36" s="474"/>
      <c r="S36" s="474"/>
      <c r="T36" s="475"/>
      <c r="U36" s="1">
        <v>200</v>
      </c>
      <c r="V36" s="46"/>
      <c r="W36" s="45"/>
      <c r="X36" s="45"/>
      <c r="Y36" s="17"/>
      <c r="Z36" s="23"/>
    </row>
    <row r="37" spans="1:26" ht="15.75" thickBot="1">
      <c r="A37" s="458" t="s">
        <v>168</v>
      </c>
      <c r="B37" s="408"/>
      <c r="C37" s="408"/>
      <c r="D37" s="170">
        <v>0.1</v>
      </c>
      <c r="E37" s="205">
        <v>2.2400000000000002</v>
      </c>
      <c r="F37" s="96">
        <f>'[1]ноябрь 2025г'!$AP$26</f>
        <v>45</v>
      </c>
      <c r="G37" s="107">
        <f t="shared" ref="G37:G42" si="6">E37*F37</f>
        <v>100.80000000000001</v>
      </c>
      <c r="H37" s="229" t="str">
        <f>H58</f>
        <v>чай</v>
      </c>
      <c r="I37" s="230"/>
      <c r="J37" s="230"/>
      <c r="K37" s="234"/>
      <c r="L37" s="234"/>
      <c r="M37" s="99">
        <f>M58</f>
        <v>100</v>
      </c>
      <c r="N37" s="99">
        <f>N58</f>
        <v>3.18</v>
      </c>
      <c r="O37" s="130">
        <f t="shared" si="2"/>
        <v>318</v>
      </c>
      <c r="Q37" s="474" t="s">
        <v>43</v>
      </c>
      <c r="R37" s="474"/>
      <c r="S37" s="474"/>
      <c r="T37" s="475"/>
      <c r="U37" s="45">
        <v>30</v>
      </c>
      <c r="V37" s="46"/>
      <c r="W37" s="45">
        <v>2</v>
      </c>
      <c r="X37" s="45"/>
      <c r="Y37" s="17"/>
      <c r="Z37" s="24"/>
    </row>
    <row r="38" spans="1:26" ht="15.75" thickBot="1">
      <c r="A38" s="476" t="s">
        <v>124</v>
      </c>
      <c r="B38" s="477"/>
      <c r="C38" s="477"/>
      <c r="D38" s="170">
        <v>0.03</v>
      </c>
      <c r="E38" s="206">
        <v>0</v>
      </c>
      <c r="F38" s="99">
        <v>170</v>
      </c>
      <c r="G38" s="108">
        <f t="shared" si="6"/>
        <v>0</v>
      </c>
      <c r="H38" s="113" t="str">
        <f>H66</f>
        <v>контейнеры</v>
      </c>
      <c r="I38" s="72"/>
      <c r="J38" s="72"/>
      <c r="K38" s="164"/>
      <c r="L38" s="213"/>
      <c r="M38" s="99">
        <f>M66</f>
        <v>0</v>
      </c>
      <c r="N38" s="99">
        <f>N66</f>
        <v>6.1</v>
      </c>
      <c r="O38" s="130">
        <f t="shared" si="2"/>
        <v>0</v>
      </c>
      <c r="Q38" s="474" t="s">
        <v>73</v>
      </c>
      <c r="R38" s="474"/>
      <c r="S38" s="474"/>
      <c r="T38" s="475"/>
      <c r="U38" s="45">
        <v>200</v>
      </c>
      <c r="V38" s="1">
        <v>16.5</v>
      </c>
      <c r="W38" s="1">
        <v>14.5</v>
      </c>
      <c r="X38" s="1"/>
      <c r="Y38" s="17"/>
      <c r="Z38" s="24"/>
    </row>
    <row r="39" spans="1:26" ht="15.75" thickBot="1">
      <c r="A39" s="458" t="s">
        <v>40</v>
      </c>
      <c r="B39" s="482"/>
      <c r="C39" s="482"/>
      <c r="D39" s="170">
        <v>1.7000000000000001E-2</v>
      </c>
      <c r="E39" s="173">
        <v>0.5</v>
      </c>
      <c r="F39" s="96">
        <f>F22</f>
        <v>55</v>
      </c>
      <c r="G39" s="107">
        <f t="shared" si="6"/>
        <v>27.5</v>
      </c>
      <c r="H39" s="113" t="str">
        <f>H61</f>
        <v>кислота лимонная</v>
      </c>
      <c r="I39" s="72"/>
      <c r="J39" s="72"/>
      <c r="K39" s="164"/>
      <c r="L39" s="213"/>
      <c r="M39" s="1">
        <f>M61</f>
        <v>13</v>
      </c>
      <c r="N39" s="1">
        <f>N61</f>
        <v>16.100000000000001</v>
      </c>
      <c r="O39" s="130">
        <f t="shared" si="2"/>
        <v>209.3</v>
      </c>
      <c r="Q39" s="397"/>
      <c r="R39" s="397"/>
      <c r="S39" s="397"/>
      <c r="T39" s="398"/>
      <c r="U39" s="1"/>
      <c r="V39" s="17"/>
      <c r="W39" s="17"/>
      <c r="X39" s="17"/>
      <c r="Y39" s="17"/>
      <c r="Z39" s="24"/>
    </row>
    <row r="40" spans="1:26" ht="15.75" thickBot="1">
      <c r="A40" s="458" t="s">
        <v>41</v>
      </c>
      <c r="B40" s="482"/>
      <c r="C40" s="482"/>
      <c r="D40" s="170">
        <v>1.7000000000000001E-2</v>
      </c>
      <c r="E40" s="173">
        <v>0.5</v>
      </c>
      <c r="F40" s="96">
        <f>F13</f>
        <v>65</v>
      </c>
      <c r="G40" s="107">
        <f t="shared" si="6"/>
        <v>32.5</v>
      </c>
      <c r="H40" s="229" t="str">
        <f>H62</f>
        <v>уксус</v>
      </c>
      <c r="I40" s="230"/>
      <c r="J40" s="230"/>
      <c r="K40" s="234"/>
      <c r="L40" s="234"/>
      <c r="M40" s="1">
        <f>M62</f>
        <v>12</v>
      </c>
      <c r="N40" s="1">
        <f>N62</f>
        <v>34.6</v>
      </c>
      <c r="O40" s="130">
        <f t="shared" si="2"/>
        <v>415.20000000000005</v>
      </c>
      <c r="Q40" s="397" t="s">
        <v>92</v>
      </c>
      <c r="R40" s="397"/>
      <c r="S40" s="397"/>
      <c r="T40" s="398"/>
      <c r="U40" s="1" t="s">
        <v>105</v>
      </c>
      <c r="V40" s="17"/>
      <c r="W40" s="17">
        <v>35</v>
      </c>
      <c r="X40" s="17"/>
      <c r="Y40" s="17"/>
      <c r="Z40" s="23"/>
    </row>
    <row r="41" spans="1:26" ht="15.75" thickBot="1">
      <c r="A41" s="458" t="s">
        <v>85</v>
      </c>
      <c r="B41" s="408"/>
      <c r="C41" s="408"/>
      <c r="D41" s="170">
        <v>3.0000000000000001E-3</v>
      </c>
      <c r="E41" s="205">
        <f>D41*E36</f>
        <v>0.09</v>
      </c>
      <c r="F41" s="96">
        <f>Б.П.!F20</f>
        <v>75</v>
      </c>
      <c r="G41" s="107">
        <f t="shared" si="6"/>
        <v>6.75</v>
      </c>
      <c r="H41" s="341" t="str">
        <f>A52</f>
        <v>Булочка с кунжутом</v>
      </c>
      <c r="I41" s="342"/>
      <c r="J41" s="342"/>
      <c r="K41" s="343"/>
      <c r="L41" s="343"/>
      <c r="M41" s="1">
        <f>E52</f>
        <v>50</v>
      </c>
      <c r="N41" s="1">
        <f>F52</f>
        <v>15</v>
      </c>
      <c r="O41" s="130">
        <f t="shared" si="2"/>
        <v>750</v>
      </c>
      <c r="P41" s="27"/>
      <c r="Q41" s="397"/>
      <c r="R41" s="397"/>
      <c r="S41" s="397"/>
      <c r="T41" s="398"/>
      <c r="U41" s="1"/>
      <c r="V41" s="17"/>
      <c r="W41" s="17"/>
      <c r="X41" s="17"/>
      <c r="Y41" s="17"/>
      <c r="Z41" s="23"/>
    </row>
    <row r="42" spans="1:26">
      <c r="A42" s="396" t="s">
        <v>19</v>
      </c>
      <c r="B42" s="397"/>
      <c r="C42" s="398"/>
      <c r="D42" s="170">
        <v>0.02</v>
      </c>
      <c r="E42" s="205">
        <v>1</v>
      </c>
      <c r="F42" s="96">
        <f>F25</f>
        <v>162.18</v>
      </c>
      <c r="G42" s="107">
        <f t="shared" si="6"/>
        <v>162.18</v>
      </c>
      <c r="H42" s="341" t="str">
        <f>A53</f>
        <v>Рогалик с варён. Сгущ.</v>
      </c>
      <c r="I42" s="342"/>
      <c r="J42" s="342"/>
      <c r="K42" s="343"/>
      <c r="L42" s="343"/>
      <c r="M42" s="1">
        <f>E53</f>
        <v>40</v>
      </c>
      <c r="N42" s="1">
        <f>F53</f>
        <v>20</v>
      </c>
      <c r="O42" s="130">
        <f t="shared" si="2"/>
        <v>800</v>
      </c>
      <c r="P42" s="27">
        <f>G59-O44</f>
        <v>0</v>
      </c>
      <c r="Q42" s="397" t="s">
        <v>93</v>
      </c>
      <c r="R42" s="397"/>
      <c r="S42" s="397"/>
      <c r="T42" s="398"/>
      <c r="U42" s="1"/>
      <c r="V42" s="17"/>
      <c r="W42" s="17"/>
      <c r="X42" s="17"/>
      <c r="Y42" s="17"/>
      <c r="Z42" s="23"/>
    </row>
    <row r="43" spans="1:26">
      <c r="A43" s="468"/>
      <c r="B43" s="402"/>
      <c r="C43" s="402"/>
      <c r="D43" s="96"/>
      <c r="E43" s="96"/>
      <c r="F43" s="96">
        <f>G43/E36</f>
        <v>10.991000000000001</v>
      </c>
      <c r="G43" s="245">
        <f>SUM(G37:G42)</f>
        <v>329.73</v>
      </c>
      <c r="H43" s="229"/>
      <c r="I43" s="230"/>
      <c r="J43" s="230"/>
      <c r="K43" s="234"/>
      <c r="L43" s="234"/>
      <c r="M43" s="1"/>
      <c r="N43" s="1"/>
      <c r="O43" s="131"/>
      <c r="Q43" s="397" t="s">
        <v>76</v>
      </c>
      <c r="R43" s="397"/>
      <c r="S43" s="397"/>
      <c r="T43" s="398"/>
      <c r="U43" s="1"/>
      <c r="V43" s="17"/>
      <c r="W43" s="28"/>
      <c r="X43" s="28"/>
      <c r="Y43" s="28"/>
      <c r="Z43" s="23"/>
    </row>
    <row r="44" spans="1:26" ht="15.75" thickBot="1">
      <c r="A44" s="109" t="s">
        <v>151</v>
      </c>
      <c r="B44" s="70"/>
      <c r="C44" s="70"/>
      <c r="D44" s="101"/>
      <c r="E44" s="201">
        <v>20</v>
      </c>
      <c r="F44" s="102"/>
      <c r="G44" s="246"/>
      <c r="H44" s="437"/>
      <c r="I44" s="394"/>
      <c r="J44" s="394"/>
      <c r="K44" s="164"/>
      <c r="L44" s="213"/>
      <c r="M44" s="1"/>
      <c r="N44" s="1"/>
      <c r="O44" s="133">
        <f>SUM(O9:O43)</f>
        <v>10077.08128</v>
      </c>
      <c r="Q44" s="397"/>
      <c r="R44" s="397"/>
      <c r="S44" s="397"/>
      <c r="T44" s="398"/>
      <c r="U44" s="1"/>
      <c r="V44" s="28"/>
      <c r="W44" s="28"/>
      <c r="X44" s="28"/>
      <c r="Y44" s="28"/>
      <c r="Z44" s="25"/>
    </row>
    <row r="45" spans="1:26" ht="15.75" thickBot="1">
      <c r="A45" s="513" t="s">
        <v>23</v>
      </c>
      <c r="B45" s="514"/>
      <c r="C45" s="514"/>
      <c r="D45" s="99">
        <v>8.5000000000000006E-2</v>
      </c>
      <c r="E45" s="99">
        <v>1.5</v>
      </c>
      <c r="F45" s="100">
        <f>F28</f>
        <v>39</v>
      </c>
      <c r="G45" s="108">
        <f>F45*E45</f>
        <v>58.5</v>
      </c>
      <c r="H45" s="113"/>
      <c r="I45" s="72"/>
      <c r="J45" s="72"/>
      <c r="K45" s="164"/>
      <c r="L45" s="213"/>
      <c r="M45" s="99"/>
      <c r="N45" s="99"/>
      <c r="O45" s="132"/>
      <c r="Q45" s="42"/>
      <c r="R45" s="42"/>
      <c r="S45" s="42"/>
      <c r="T45" s="42"/>
      <c r="U45" s="42"/>
      <c r="V45" s="42"/>
      <c r="W45" s="42"/>
      <c r="X45" s="42"/>
      <c r="Y45" s="42"/>
      <c r="Z45" s="25"/>
    </row>
    <row r="46" spans="1:26" ht="15.75" thickBot="1">
      <c r="A46" s="468" t="s">
        <v>39</v>
      </c>
      <c r="B46" s="402"/>
      <c r="C46" s="402"/>
      <c r="D46" s="96">
        <v>4.0000000000000001E-3</v>
      </c>
      <c r="E46" s="96">
        <v>1</v>
      </c>
      <c r="F46" s="100">
        <v>7</v>
      </c>
      <c r="G46" s="108">
        <f t="shared" ref="G46:G50" si="7">F46*E46</f>
        <v>7</v>
      </c>
      <c r="H46" s="483"/>
      <c r="I46" s="409"/>
      <c r="J46" s="409"/>
      <c r="K46" s="176"/>
      <c r="L46" s="176"/>
      <c r="M46" s="177"/>
      <c r="N46" s="178"/>
      <c r="O46" s="179"/>
      <c r="P46" s="20"/>
      <c r="W46" s="42"/>
    </row>
    <row r="47" spans="1:26" ht="15.75" thickBot="1">
      <c r="A47" s="468" t="s">
        <v>77</v>
      </c>
      <c r="B47" s="402"/>
      <c r="C47" s="402"/>
      <c r="D47" s="96">
        <v>2E-3</v>
      </c>
      <c r="E47" s="96">
        <v>0.05</v>
      </c>
      <c r="F47" s="100">
        <v>158</v>
      </c>
      <c r="G47" s="108">
        <f t="shared" si="7"/>
        <v>7.9</v>
      </c>
      <c r="H47" s="471">
        <f>G52+G53</f>
        <v>1550</v>
      </c>
      <c r="I47" s="472"/>
      <c r="J47" s="473"/>
      <c r="K47" s="347"/>
      <c r="L47" s="347"/>
      <c r="M47" s="391">
        <v>0</v>
      </c>
      <c r="N47" s="392">
        <v>0</v>
      </c>
      <c r="O47" s="348">
        <v>0</v>
      </c>
      <c r="P47" s="247"/>
    </row>
    <row r="48" spans="1:26">
      <c r="A48" s="468" t="s">
        <v>24</v>
      </c>
      <c r="B48" s="402"/>
      <c r="C48" s="402"/>
      <c r="D48" s="96">
        <v>5.0000000000000001E-3</v>
      </c>
      <c r="E48" s="96">
        <v>0.1</v>
      </c>
      <c r="F48" s="96">
        <f>F41</f>
        <v>75</v>
      </c>
      <c r="G48" s="108">
        <f t="shared" si="7"/>
        <v>7.5</v>
      </c>
      <c r="H48" s="502">
        <f>G26+G18</f>
        <v>3225.2349999999997</v>
      </c>
      <c r="I48" s="503"/>
      <c r="J48" s="503"/>
      <c r="K48" s="181"/>
      <c r="L48" s="181"/>
      <c r="M48" s="120">
        <v>0.4</v>
      </c>
      <c r="N48" s="123">
        <f>H48*1.4</f>
        <v>4515.3289999999988</v>
      </c>
      <c r="O48" s="125">
        <f>N48-H48</f>
        <v>1290.0939999999991</v>
      </c>
      <c r="P48" s="61"/>
    </row>
    <row r="49" spans="1:16">
      <c r="A49" s="468" t="s">
        <v>147</v>
      </c>
      <c r="B49" s="402"/>
      <c r="C49" s="402"/>
      <c r="D49" s="96">
        <v>0.02</v>
      </c>
      <c r="E49" s="96">
        <v>1.2</v>
      </c>
      <c r="F49" s="96">
        <v>348.65</v>
      </c>
      <c r="G49" s="108">
        <f t="shared" si="7"/>
        <v>418.37999999999994</v>
      </c>
      <c r="H49" s="464">
        <v>4640.38</v>
      </c>
      <c r="I49" s="465"/>
      <c r="J49" s="465"/>
      <c r="K49" s="343"/>
      <c r="L49" s="343"/>
      <c r="M49" s="121">
        <v>0.6</v>
      </c>
      <c r="N49" s="85">
        <f>H49*1.6</f>
        <v>7424.6080000000002</v>
      </c>
      <c r="O49" s="126">
        <f>N49-H49</f>
        <v>2784.2280000000001</v>
      </c>
      <c r="P49" s="20"/>
    </row>
    <row r="50" spans="1:16">
      <c r="A50" s="468" t="s">
        <v>19</v>
      </c>
      <c r="B50" s="402"/>
      <c r="C50" s="402"/>
      <c r="D50" s="96">
        <v>0.02</v>
      </c>
      <c r="E50" s="96">
        <v>1</v>
      </c>
      <c r="F50" s="96">
        <f>F42</f>
        <v>162.18</v>
      </c>
      <c r="G50" s="108">
        <f t="shared" si="7"/>
        <v>162.18</v>
      </c>
      <c r="H50" s="462">
        <f>G51</f>
        <v>661.46</v>
      </c>
      <c r="I50" s="463"/>
      <c r="J50" s="463"/>
      <c r="K50" s="343"/>
      <c r="L50" s="176"/>
      <c r="M50" s="129">
        <v>1</v>
      </c>
      <c r="N50" s="85">
        <f>H50*2</f>
        <v>1322.92</v>
      </c>
      <c r="O50" s="126">
        <f>N50-H50</f>
        <v>661.46</v>
      </c>
      <c r="P50" s="20"/>
    </row>
    <row r="51" spans="1:16" ht="15.75" thickBot="1">
      <c r="A51" s="396"/>
      <c r="B51" s="397"/>
      <c r="C51" s="398"/>
      <c r="D51" s="96"/>
      <c r="E51" s="96"/>
      <c r="F51" s="96"/>
      <c r="G51" s="245">
        <f>SUM(G45:G50)</f>
        <v>661.46</v>
      </c>
      <c r="H51" s="469">
        <f>O44</f>
        <v>10077.08128</v>
      </c>
      <c r="I51" s="470"/>
      <c r="J51" s="470"/>
      <c r="K51" s="182"/>
      <c r="L51" s="182"/>
      <c r="M51" s="13" t="s">
        <v>66</v>
      </c>
      <c r="N51" s="124">
        <f>N48+N49+N50</f>
        <v>13262.856999999998</v>
      </c>
      <c r="O51" s="127">
        <f>SUM(O48:O50)</f>
        <v>4735.7819999999992</v>
      </c>
      <c r="P51" s="62">
        <f>N51-O51</f>
        <v>8527.0749999999989</v>
      </c>
    </row>
    <row r="52" spans="1:16">
      <c r="A52" s="396" t="s">
        <v>194</v>
      </c>
      <c r="B52" s="397"/>
      <c r="C52" s="398"/>
      <c r="D52" s="96">
        <v>0.05</v>
      </c>
      <c r="E52" s="96">
        <v>50</v>
      </c>
      <c r="F52" s="96">
        <v>15</v>
      </c>
      <c r="G52" s="107">
        <f t="shared" ref="G52:G54" si="8">F52*E52</f>
        <v>750</v>
      </c>
      <c r="H52" s="466"/>
      <c r="I52" s="467"/>
      <c r="J52" s="467"/>
      <c r="K52" s="180"/>
      <c r="L52" s="180"/>
      <c r="M52" s="8"/>
      <c r="N52" s="3"/>
      <c r="O52" s="146"/>
      <c r="P52" s="62"/>
    </row>
    <row r="53" spans="1:16">
      <c r="A53" s="340" t="s">
        <v>195</v>
      </c>
      <c r="B53" s="209"/>
      <c r="C53" s="210"/>
      <c r="D53" s="96">
        <v>7.4999999999999997E-2</v>
      </c>
      <c r="E53" s="96">
        <v>40</v>
      </c>
      <c r="F53" s="96">
        <v>20</v>
      </c>
      <c r="G53" s="107">
        <f t="shared" si="8"/>
        <v>800</v>
      </c>
      <c r="H53" s="484"/>
      <c r="I53" s="461"/>
      <c r="J53" s="461"/>
      <c r="K53" s="164"/>
      <c r="L53" s="213"/>
      <c r="M53" s="1"/>
      <c r="N53" s="1"/>
      <c r="O53" s="114"/>
      <c r="P53" s="62"/>
    </row>
    <row r="54" spans="1:16">
      <c r="A54" s="405" t="s">
        <v>184</v>
      </c>
      <c r="B54" s="406"/>
      <c r="C54" s="407"/>
      <c r="D54" s="96"/>
      <c r="E54" s="96">
        <v>20</v>
      </c>
      <c r="F54" s="96"/>
      <c r="G54" s="107">
        <f t="shared" si="8"/>
        <v>0</v>
      </c>
      <c r="H54" s="419" t="s">
        <v>136</v>
      </c>
      <c r="I54" s="420"/>
      <c r="J54" s="420"/>
      <c r="K54" s="164">
        <v>150</v>
      </c>
      <c r="L54" s="180">
        <v>120</v>
      </c>
      <c r="M54" s="3">
        <v>30</v>
      </c>
      <c r="N54" s="202">
        <v>50</v>
      </c>
      <c r="O54" s="114"/>
      <c r="P54" s="62"/>
    </row>
    <row r="55" spans="1:16">
      <c r="A55" s="485" t="s">
        <v>39</v>
      </c>
      <c r="B55" s="453"/>
      <c r="C55" s="454"/>
      <c r="D55" s="96">
        <v>0.04</v>
      </c>
      <c r="E55" s="96">
        <v>0</v>
      </c>
      <c r="F55" s="96">
        <v>8</v>
      </c>
      <c r="G55" s="107">
        <f>F55*E55</f>
        <v>0</v>
      </c>
      <c r="H55" s="396" t="s">
        <v>157</v>
      </c>
      <c r="I55" s="397"/>
      <c r="J55" s="397"/>
      <c r="K55" s="183">
        <f>M55/$M$54</f>
        <v>0.13666666666666666</v>
      </c>
      <c r="L55" s="183">
        <f>M55/$M$54</f>
        <v>0.13666666666666666</v>
      </c>
      <c r="M55" s="1">
        <v>4.0999999999999996</v>
      </c>
      <c r="N55" s="1">
        <v>233</v>
      </c>
      <c r="O55" s="114">
        <f>M55*N55</f>
        <v>955.3</v>
      </c>
      <c r="P55" s="20"/>
    </row>
    <row r="56" spans="1:16">
      <c r="A56" s="485" t="s">
        <v>129</v>
      </c>
      <c r="B56" s="453"/>
      <c r="C56" s="454"/>
      <c r="D56" s="96">
        <v>0.02</v>
      </c>
      <c r="E56" s="96">
        <v>0</v>
      </c>
      <c r="F56" s="96">
        <v>215.22</v>
      </c>
      <c r="G56" s="107">
        <f>F56*E56</f>
        <v>0</v>
      </c>
      <c r="H56" s="396" t="s">
        <v>129</v>
      </c>
      <c r="I56" s="397"/>
      <c r="J56" s="397"/>
      <c r="K56" s="183">
        <f>M56/$M$54</f>
        <v>3.3333333333333333E-2</v>
      </c>
      <c r="L56" s="183">
        <f>M56/$M$54</f>
        <v>3.3333333333333333E-2</v>
      </c>
      <c r="M56" s="1">
        <v>1</v>
      </c>
      <c r="N56" s="1">
        <f>'[1]ноябрь 2025г'!$AP$73</f>
        <v>264.57</v>
      </c>
      <c r="O56" s="114">
        <f>M56*N56</f>
        <v>264.57</v>
      </c>
      <c r="P56" s="20"/>
    </row>
    <row r="57" spans="1:16" ht="17.25">
      <c r="A57" s="484"/>
      <c r="B57" s="461"/>
      <c r="C57" s="461"/>
      <c r="D57" s="96"/>
      <c r="E57" s="96"/>
      <c r="F57" s="96"/>
      <c r="G57" s="245">
        <f>SUM(G52:G56)</f>
        <v>1550</v>
      </c>
      <c r="H57" s="226"/>
      <c r="I57" s="227"/>
      <c r="J57" s="227"/>
      <c r="K57" s="183"/>
      <c r="L57" s="183"/>
      <c r="M57" s="1"/>
      <c r="N57" s="242">
        <f>O57/M54</f>
        <v>40.662333333333329</v>
      </c>
      <c r="O57" s="243">
        <f>SUM(O55:O56)</f>
        <v>1219.8699999999999</v>
      </c>
    </row>
    <row r="58" spans="1:16">
      <c r="A58" s="484"/>
      <c r="B58" s="461"/>
      <c r="C58" s="461"/>
      <c r="D58" s="1"/>
      <c r="E58" s="1"/>
      <c r="F58" s="1"/>
      <c r="G58" s="110"/>
      <c r="H58" s="459" t="s">
        <v>125</v>
      </c>
      <c r="I58" s="460"/>
      <c r="J58" s="460"/>
      <c r="K58" s="164"/>
      <c r="L58" s="183">
        <f>M58/$M$54</f>
        <v>3.3333333333333335</v>
      </c>
      <c r="M58" s="12">
        <v>100</v>
      </c>
      <c r="N58" s="12">
        <f>'[1]ноябрь 2025г'!$AP$172</f>
        <v>3.18</v>
      </c>
      <c r="O58" s="116">
        <f>M58*N58</f>
        <v>318</v>
      </c>
    </row>
    <row r="59" spans="1:16">
      <c r="A59" s="484"/>
      <c r="B59" s="461"/>
      <c r="C59" s="461"/>
      <c r="D59" s="1"/>
      <c r="E59" s="1"/>
      <c r="F59" s="9" t="s">
        <v>66</v>
      </c>
      <c r="G59" s="111">
        <f>G57+G51+G43+G35+G31+G26+G18+O57+O60+O67+O75</f>
        <v>10077.081279999999</v>
      </c>
      <c r="H59" s="455" t="s">
        <v>24</v>
      </c>
      <c r="I59" s="456"/>
      <c r="J59" s="456"/>
      <c r="K59" s="164"/>
      <c r="L59" s="183">
        <f>M59/$M$54</f>
        <v>0.2</v>
      </c>
      <c r="M59" s="12">
        <v>6</v>
      </c>
      <c r="N59" s="12">
        <v>75</v>
      </c>
      <c r="O59" s="116">
        <f>M59*N59</f>
        <v>450</v>
      </c>
    </row>
    <row r="60" spans="1:16">
      <c r="A60" s="484"/>
      <c r="B60" s="461"/>
      <c r="C60" s="461"/>
      <c r="D60" s="1"/>
      <c r="E60" s="1"/>
      <c r="F60" s="1"/>
      <c r="G60" s="110"/>
      <c r="H60" s="459"/>
      <c r="I60" s="460"/>
      <c r="J60" s="460"/>
      <c r="K60" s="164"/>
      <c r="L60" s="183">
        <f>M60/$M$54</f>
        <v>0</v>
      </c>
      <c r="M60" s="12"/>
      <c r="N60" s="12"/>
      <c r="O60" s="94">
        <f>SUM(O58:O59)</f>
        <v>768</v>
      </c>
    </row>
    <row r="61" spans="1:16" ht="18" customHeight="1">
      <c r="A61" s="461"/>
      <c r="B61" s="461"/>
      <c r="C61" s="461"/>
      <c r="D61" s="1"/>
      <c r="E61" s="1"/>
      <c r="F61" s="1"/>
      <c r="G61" s="1"/>
      <c r="H61" s="459" t="s">
        <v>167</v>
      </c>
      <c r="I61" s="460"/>
      <c r="J61" s="460"/>
      <c r="K61" s="234"/>
      <c r="L61" s="183">
        <v>1E-3</v>
      </c>
      <c r="M61" s="12">
        <v>13</v>
      </c>
      <c r="N61" s="12">
        <v>16.100000000000001</v>
      </c>
      <c r="O61" s="118">
        <f t="shared" ref="O61:O66" si="9">M61*N61</f>
        <v>209.3</v>
      </c>
    </row>
    <row r="62" spans="1:16" ht="12.75" customHeight="1">
      <c r="A62" s="461"/>
      <c r="B62" s="461"/>
      <c r="C62" s="461"/>
      <c r="D62" s="1"/>
      <c r="E62" s="1"/>
      <c r="F62" s="1"/>
      <c r="G62" s="1"/>
      <c r="H62" s="341" t="s">
        <v>191</v>
      </c>
      <c r="I62" s="230"/>
      <c r="J62" s="230"/>
      <c r="K62" s="234"/>
      <c r="L62" s="183">
        <v>1E-3</v>
      </c>
      <c r="M62" s="12">
        <v>12</v>
      </c>
      <c r="N62" s="12">
        <v>34.6</v>
      </c>
      <c r="O62" s="118">
        <f t="shared" si="9"/>
        <v>415.20000000000005</v>
      </c>
    </row>
    <row r="63" spans="1:16" ht="14.25" customHeight="1">
      <c r="A63" s="461"/>
      <c r="B63" s="461"/>
      <c r="C63" s="461"/>
      <c r="D63" s="1"/>
      <c r="E63" s="1"/>
      <c r="F63" s="1"/>
      <c r="G63" s="1"/>
      <c r="H63" s="459" t="s">
        <v>166</v>
      </c>
      <c r="I63" s="460"/>
      <c r="J63" s="460"/>
      <c r="K63" s="164">
        <v>1E-3</v>
      </c>
      <c r="L63" s="183">
        <v>1.5E-3</v>
      </c>
      <c r="M63" s="12">
        <v>0</v>
      </c>
      <c r="N63" s="12">
        <v>8.8800000000000008</v>
      </c>
      <c r="O63" s="118">
        <f t="shared" si="9"/>
        <v>0</v>
      </c>
    </row>
    <row r="64" spans="1:16" ht="12.75" customHeight="1">
      <c r="A64" s="461"/>
      <c r="B64" s="461"/>
      <c r="C64" s="461"/>
      <c r="D64" s="1"/>
      <c r="E64" s="1"/>
      <c r="F64" s="1"/>
      <c r="G64" s="1"/>
      <c r="H64" s="459" t="s">
        <v>166</v>
      </c>
      <c r="I64" s="460"/>
      <c r="J64" s="460"/>
      <c r="K64" s="164">
        <v>1E-3</v>
      </c>
      <c r="L64" s="183">
        <v>1.5E-3</v>
      </c>
      <c r="M64" s="12"/>
      <c r="N64" s="12">
        <v>7.68</v>
      </c>
      <c r="O64" s="118">
        <f t="shared" si="9"/>
        <v>0</v>
      </c>
    </row>
    <row r="65" spans="1:15" ht="12.75" customHeight="1">
      <c r="A65" s="461"/>
      <c r="B65" s="461"/>
      <c r="C65" s="461"/>
      <c r="D65" s="1"/>
      <c r="E65" s="1"/>
      <c r="F65" s="1"/>
      <c r="G65" s="1"/>
      <c r="H65" s="459" t="s">
        <v>155</v>
      </c>
      <c r="I65" s="460"/>
      <c r="J65" s="460"/>
      <c r="K65" s="164">
        <v>1.4999999999999999E-2</v>
      </c>
      <c r="L65" s="183">
        <f>M65/$M$54</f>
        <v>0</v>
      </c>
      <c r="M65" s="12"/>
      <c r="N65" s="12">
        <v>85</v>
      </c>
      <c r="O65" s="118">
        <f t="shared" si="9"/>
        <v>0</v>
      </c>
    </row>
    <row r="66" spans="1:15">
      <c r="A66" s="461"/>
      <c r="B66" s="461"/>
      <c r="C66" s="461"/>
      <c r="D66" s="1"/>
      <c r="E66" s="1"/>
      <c r="F66" s="1"/>
      <c r="G66" s="1"/>
      <c r="H66" s="459" t="s">
        <v>165</v>
      </c>
      <c r="I66" s="460"/>
      <c r="J66" s="460"/>
      <c r="K66" s="164"/>
      <c r="L66" s="248">
        <v>1</v>
      </c>
      <c r="M66" s="12"/>
      <c r="N66" s="12">
        <v>6.1</v>
      </c>
      <c r="O66" s="118">
        <f t="shared" si="9"/>
        <v>0</v>
      </c>
    </row>
    <row r="67" spans="1:15">
      <c r="A67" s="461"/>
      <c r="B67" s="461"/>
      <c r="C67" s="461"/>
      <c r="D67" s="1"/>
      <c r="E67" s="1"/>
      <c r="F67" s="1"/>
      <c r="G67" s="1"/>
      <c r="H67" s="486"/>
      <c r="I67" s="487"/>
      <c r="J67" s="488"/>
      <c r="K67" s="164"/>
      <c r="L67" s="183">
        <f>M67/$M$54</f>
        <v>0</v>
      </c>
      <c r="M67" s="12"/>
      <c r="N67" s="12"/>
      <c r="O67" s="244">
        <f>SUM(O61:O66)</f>
        <v>624.5</v>
      </c>
    </row>
    <row r="68" spans="1:15">
      <c r="A68" s="461"/>
      <c r="B68" s="461"/>
      <c r="C68" s="461"/>
      <c r="D68" s="1"/>
      <c r="E68" s="1"/>
      <c r="F68" s="1"/>
      <c r="G68" s="1"/>
      <c r="H68" s="498" t="s">
        <v>73</v>
      </c>
      <c r="I68" s="499"/>
      <c r="J68" s="499"/>
      <c r="K68" s="164"/>
      <c r="L68" s="183"/>
      <c r="M68" s="12">
        <v>100</v>
      </c>
      <c r="N68" s="203">
        <v>100</v>
      </c>
      <c r="O68" s="119"/>
    </row>
    <row r="69" spans="1:15">
      <c r="A69" s="461"/>
      <c r="B69" s="461"/>
      <c r="C69" s="461"/>
      <c r="D69" s="1"/>
      <c r="E69" s="1"/>
      <c r="F69" s="1"/>
      <c r="G69" s="1"/>
      <c r="H69" s="161" t="s">
        <v>156</v>
      </c>
      <c r="I69" s="69"/>
      <c r="J69" s="69"/>
      <c r="K69" s="164">
        <f>M69/M68</f>
        <v>0</v>
      </c>
      <c r="L69" s="183">
        <f t="shared" ref="L69:L74" si="10">M69/$M$54</f>
        <v>0</v>
      </c>
      <c r="M69" s="12">
        <v>0</v>
      </c>
      <c r="N69" s="12">
        <v>350</v>
      </c>
      <c r="O69" s="119">
        <f>M69*N69</f>
        <v>0</v>
      </c>
    </row>
    <row r="70" spans="1:15">
      <c r="A70" s="461"/>
      <c r="B70" s="461"/>
      <c r="C70" s="461"/>
      <c r="D70" s="1"/>
      <c r="E70" s="1"/>
      <c r="F70" s="1"/>
      <c r="G70" s="1"/>
      <c r="H70" s="459" t="s">
        <v>24</v>
      </c>
      <c r="I70" s="460"/>
      <c r="J70" s="460"/>
      <c r="K70" s="164">
        <f>M70/M68</f>
        <v>0</v>
      </c>
      <c r="L70" s="183">
        <f t="shared" si="10"/>
        <v>0</v>
      </c>
      <c r="M70" s="12">
        <v>0</v>
      </c>
      <c r="N70" s="12">
        <v>85</v>
      </c>
      <c r="O70" s="119">
        <f>M70*N70</f>
        <v>0</v>
      </c>
    </row>
    <row r="71" spans="1:15">
      <c r="A71" s="461"/>
      <c r="B71" s="461"/>
      <c r="C71" s="461"/>
      <c r="D71" s="1"/>
      <c r="E71" s="1"/>
      <c r="F71" s="1"/>
      <c r="G71" s="1"/>
      <c r="H71" s="499"/>
      <c r="I71" s="499"/>
      <c r="J71" s="499"/>
      <c r="K71" s="164"/>
      <c r="L71" s="183">
        <f t="shared" si="10"/>
        <v>0</v>
      </c>
      <c r="M71" s="12"/>
      <c r="N71" s="12">
        <f>O71/M68</f>
        <v>0</v>
      </c>
      <c r="O71" s="117">
        <f>SUM(O69:O70)</f>
        <v>0</v>
      </c>
    </row>
    <row r="72" spans="1:15">
      <c r="A72" s="461"/>
      <c r="B72" s="461"/>
      <c r="C72" s="461"/>
      <c r="D72" s="1"/>
      <c r="E72" s="1"/>
      <c r="F72" s="1"/>
      <c r="G72" s="1"/>
      <c r="H72" s="460" t="s">
        <v>43</v>
      </c>
      <c r="I72" s="460"/>
      <c r="J72" s="460"/>
      <c r="K72" s="164">
        <f>M72/M68</f>
        <v>4.2000000000000003E-2</v>
      </c>
      <c r="L72" s="183">
        <f t="shared" si="10"/>
        <v>0.14000000000000001</v>
      </c>
      <c r="M72" s="12">
        <v>4.2</v>
      </c>
      <c r="N72" s="12">
        <v>62.86</v>
      </c>
      <c r="O72" s="119">
        <f>M72*N72</f>
        <v>264.012</v>
      </c>
    </row>
    <row r="73" spans="1:15">
      <c r="A73" s="461"/>
      <c r="B73" s="461"/>
      <c r="C73" s="461"/>
      <c r="D73" s="1"/>
      <c r="E73" s="1"/>
      <c r="F73" s="1"/>
      <c r="G73" s="1"/>
      <c r="H73" s="460" t="s">
        <v>43</v>
      </c>
      <c r="I73" s="460"/>
      <c r="J73" s="460"/>
      <c r="K73" s="164">
        <f>M73/M68</f>
        <v>0.09</v>
      </c>
      <c r="L73" s="314">
        <f t="shared" si="10"/>
        <v>0.3</v>
      </c>
      <c r="M73" s="12">
        <v>9</v>
      </c>
      <c r="N73" s="12">
        <v>78.33</v>
      </c>
      <c r="O73" s="119">
        <f>M73*N73</f>
        <v>704.97</v>
      </c>
    </row>
    <row r="74" spans="1:15">
      <c r="A74" s="461"/>
      <c r="B74" s="461"/>
      <c r="C74" s="461"/>
      <c r="D74" s="1"/>
      <c r="E74" s="1"/>
      <c r="F74" s="1"/>
      <c r="G74" s="1"/>
      <c r="H74" s="460" t="s">
        <v>75</v>
      </c>
      <c r="I74" s="460"/>
      <c r="J74" s="497"/>
      <c r="K74" s="164"/>
      <c r="L74" s="183">
        <f t="shared" si="10"/>
        <v>0</v>
      </c>
      <c r="M74" s="12">
        <v>0</v>
      </c>
      <c r="N74" s="12">
        <v>90</v>
      </c>
      <c r="O74" s="119">
        <f>M74*N74</f>
        <v>0</v>
      </c>
    </row>
    <row r="75" spans="1:15">
      <c r="A75" s="461"/>
      <c r="B75" s="461"/>
      <c r="C75" s="461"/>
      <c r="D75" s="1"/>
      <c r="E75" s="1"/>
      <c r="F75" s="1"/>
      <c r="G75" s="1"/>
      <c r="H75" s="233"/>
      <c r="I75" s="74"/>
      <c r="J75" s="74"/>
      <c r="K75" s="164"/>
      <c r="L75" s="213"/>
      <c r="M75" s="12"/>
      <c r="N75" s="12"/>
      <c r="O75" s="94">
        <f>SUM(O72:O74)</f>
        <v>968.98199999999997</v>
      </c>
    </row>
    <row r="76" spans="1:15">
      <c r="H76" s="409"/>
      <c r="I76" s="409"/>
      <c r="J76" s="409"/>
      <c r="K76" s="164"/>
      <c r="L76" s="213"/>
      <c r="M76" s="1"/>
      <c r="N76" s="1"/>
      <c r="O76" s="93"/>
    </row>
    <row r="77" spans="1:15">
      <c r="H77" s="489" t="s">
        <v>120</v>
      </c>
      <c r="I77" s="489"/>
      <c r="J77" s="489"/>
      <c r="K77" s="164"/>
      <c r="L77" s="213"/>
      <c r="M77" s="1"/>
      <c r="N77" s="1"/>
      <c r="O77" s="23"/>
    </row>
    <row r="78" spans="1:15" ht="15.75" thickBot="1">
      <c r="H78" s="480"/>
      <c r="I78" s="480"/>
      <c r="J78" s="481"/>
      <c r="K78" s="164"/>
      <c r="L78" s="218"/>
      <c r="M78" s="13"/>
      <c r="N78" s="13"/>
      <c r="O78" s="26"/>
    </row>
  </sheetData>
  <mergeCells count="167">
    <mergeCell ref="A69:C69"/>
    <mergeCell ref="A70:C70"/>
    <mergeCell ref="A71:C71"/>
    <mergeCell ref="A72:C72"/>
    <mergeCell ref="A73:C73"/>
    <mergeCell ref="A74:C74"/>
    <mergeCell ref="A75:C75"/>
    <mergeCell ref="A10:C10"/>
    <mergeCell ref="A11:C11"/>
    <mergeCell ref="A45:C45"/>
    <mergeCell ref="A49:C49"/>
    <mergeCell ref="A50:C50"/>
    <mergeCell ref="A52:C52"/>
    <mergeCell ref="A54:C54"/>
    <mergeCell ref="A63:C63"/>
    <mergeCell ref="A64:C64"/>
    <mergeCell ref="A65:C65"/>
    <mergeCell ref="A66:C66"/>
    <mergeCell ref="A67:C67"/>
    <mergeCell ref="A68:C68"/>
    <mergeCell ref="A6:G6"/>
    <mergeCell ref="A7:G7"/>
    <mergeCell ref="A8:C8"/>
    <mergeCell ref="A9:C9"/>
    <mergeCell ref="H10:J10"/>
    <mergeCell ref="H11:J11"/>
    <mergeCell ref="H8:J8"/>
    <mergeCell ref="H9:J9"/>
    <mergeCell ref="H6:O7"/>
    <mergeCell ref="H74:J74"/>
    <mergeCell ref="A25:C25"/>
    <mergeCell ref="A32:C32"/>
    <mergeCell ref="A26:C26"/>
    <mergeCell ref="A33:C33"/>
    <mergeCell ref="A31:C31"/>
    <mergeCell ref="A30:C30"/>
    <mergeCell ref="A22:C22"/>
    <mergeCell ref="A23:C23"/>
    <mergeCell ref="H68:J68"/>
    <mergeCell ref="H70:J70"/>
    <mergeCell ref="H71:J71"/>
    <mergeCell ref="A48:C48"/>
    <mergeCell ref="H61:J61"/>
    <mergeCell ref="A62:C62"/>
    <mergeCell ref="A58:C58"/>
    <mergeCell ref="A59:C59"/>
    <mergeCell ref="A60:C60"/>
    <mergeCell ref="A27:C27"/>
    <mergeCell ref="A36:C36"/>
    <mergeCell ref="A34:C34"/>
    <mergeCell ref="A35:C35"/>
    <mergeCell ref="H48:J48"/>
    <mergeCell ref="H33:J33"/>
    <mergeCell ref="A1:G2"/>
    <mergeCell ref="A3:G4"/>
    <mergeCell ref="H12:J12"/>
    <mergeCell ref="H16:J16"/>
    <mergeCell ref="H21:J21"/>
    <mergeCell ref="A13:C13"/>
    <mergeCell ref="A18:C18"/>
    <mergeCell ref="A15:C15"/>
    <mergeCell ref="A16:C16"/>
    <mergeCell ref="A21:C21"/>
    <mergeCell ref="A20:C20"/>
    <mergeCell ref="A12:C12"/>
    <mergeCell ref="H19:J19"/>
    <mergeCell ref="H13:J13"/>
    <mergeCell ref="H14:J14"/>
    <mergeCell ref="H20:J20"/>
    <mergeCell ref="H15:J15"/>
    <mergeCell ref="A17:C17"/>
    <mergeCell ref="A14:C14"/>
    <mergeCell ref="A19:C19"/>
    <mergeCell ref="H1:P2"/>
    <mergeCell ref="H3:O4"/>
    <mergeCell ref="A5:G5"/>
    <mergeCell ref="H5:O5"/>
    <mergeCell ref="H26:J26"/>
    <mergeCell ref="H17:J17"/>
    <mergeCell ref="H18:J18"/>
    <mergeCell ref="H22:J22"/>
    <mergeCell ref="H23:J23"/>
    <mergeCell ref="H24:J24"/>
    <mergeCell ref="Q25:T25"/>
    <mergeCell ref="Q26:T26"/>
    <mergeCell ref="Q27:T27"/>
    <mergeCell ref="H25:J25"/>
    <mergeCell ref="H27:J27"/>
    <mergeCell ref="Q1:Z1"/>
    <mergeCell ref="Q2:Z2"/>
    <mergeCell ref="Q3:Z3"/>
    <mergeCell ref="Q5:X5"/>
    <mergeCell ref="R7:Z7"/>
    <mergeCell ref="T9:V9"/>
    <mergeCell ref="Q10:Z11"/>
    <mergeCell ref="Q13:T13"/>
    <mergeCell ref="Q15:T15"/>
    <mergeCell ref="Q16:T16"/>
    <mergeCell ref="Q17:T17"/>
    <mergeCell ref="Q18:T18"/>
    <mergeCell ref="Q19:T19"/>
    <mergeCell ref="Q20:T20"/>
    <mergeCell ref="Q21:T21"/>
    <mergeCell ref="Q22:T22"/>
    <mergeCell ref="Q23:T23"/>
    <mergeCell ref="Q24:T24"/>
    <mergeCell ref="H78:J78"/>
    <mergeCell ref="H59:J59"/>
    <mergeCell ref="A40:C40"/>
    <mergeCell ref="A42:C42"/>
    <mergeCell ref="H34:J34"/>
    <mergeCell ref="H35:J35"/>
    <mergeCell ref="A39:C39"/>
    <mergeCell ref="H46:J46"/>
    <mergeCell ref="H44:J44"/>
    <mergeCell ref="H58:J58"/>
    <mergeCell ref="A43:C43"/>
    <mergeCell ref="H53:J53"/>
    <mergeCell ref="A46:C46"/>
    <mergeCell ref="H72:J72"/>
    <mergeCell ref="H63:J63"/>
    <mergeCell ref="A55:C55"/>
    <mergeCell ref="H66:J66"/>
    <mergeCell ref="H73:J73"/>
    <mergeCell ref="H76:J76"/>
    <mergeCell ref="H67:J67"/>
    <mergeCell ref="H77:J77"/>
    <mergeCell ref="A57:C57"/>
    <mergeCell ref="H65:J65"/>
    <mergeCell ref="A56:C56"/>
    <mergeCell ref="Q28:T28"/>
    <mergeCell ref="Q29:T29"/>
    <mergeCell ref="Q30:T30"/>
    <mergeCell ref="Q31:T31"/>
    <mergeCell ref="Q32:T32"/>
    <mergeCell ref="H30:J30"/>
    <mergeCell ref="A38:C38"/>
    <mergeCell ref="A37:C37"/>
    <mergeCell ref="H28:J28"/>
    <mergeCell ref="H29:J29"/>
    <mergeCell ref="H32:J32"/>
    <mergeCell ref="Q33:T33"/>
    <mergeCell ref="Q34:T34"/>
    <mergeCell ref="Q35:T35"/>
    <mergeCell ref="Q36:T36"/>
    <mergeCell ref="Q37:T37"/>
    <mergeCell ref="Q38:T38"/>
    <mergeCell ref="Q39:T39"/>
    <mergeCell ref="Q40:T40"/>
    <mergeCell ref="Q41:T41"/>
    <mergeCell ref="H54:J54"/>
    <mergeCell ref="A41:C41"/>
    <mergeCell ref="H56:J56"/>
    <mergeCell ref="A51:C51"/>
    <mergeCell ref="H64:J64"/>
    <mergeCell ref="A61:C61"/>
    <mergeCell ref="Q42:T42"/>
    <mergeCell ref="Q43:T43"/>
    <mergeCell ref="Q44:T44"/>
    <mergeCell ref="H50:J50"/>
    <mergeCell ref="H49:J49"/>
    <mergeCell ref="H52:J52"/>
    <mergeCell ref="A47:C47"/>
    <mergeCell ref="H60:J60"/>
    <mergeCell ref="H55:J55"/>
    <mergeCell ref="H51:J51"/>
    <mergeCell ref="H47:J47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300" r:id="rId1"/>
  <rowBreaks count="1" manualBreakCount="1">
    <brk id="41" max="16383" man="1"/>
  </rowBreaks>
  <colBreaks count="1" manualBreakCount="1">
    <brk id="15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A64"/>
  <sheetViews>
    <sheetView workbookViewId="0">
      <selection activeCell="P57" sqref="P57"/>
    </sheetView>
  </sheetViews>
  <sheetFormatPr defaultRowHeight="15"/>
  <cols>
    <col min="1" max="1" width="9.28515625" bestFit="1" customWidth="1"/>
    <col min="4" max="4" width="8.5703125" customWidth="1"/>
    <col min="5" max="5" width="2.140625" customWidth="1"/>
    <col min="6" max="8" width="9.28515625" bestFit="1" customWidth="1"/>
    <col min="9" max="9" width="10.5703125" customWidth="1"/>
    <col min="10" max="10" width="10.140625" customWidth="1"/>
    <col min="11" max="13" width="9.28515625" bestFit="1" customWidth="1"/>
    <col min="14" max="14" width="9.140625" customWidth="1"/>
    <col min="15" max="15" width="8.7109375" customWidth="1"/>
    <col min="17" max="17" width="9.7109375" bestFit="1" customWidth="1"/>
    <col min="18" max="18" width="12.7109375" bestFit="1" customWidth="1"/>
    <col min="19" max="19" width="11.42578125" customWidth="1"/>
  </cols>
  <sheetData>
    <row r="1" spans="1:15" ht="15" customHeight="1">
      <c r="A1" s="519" t="s">
        <v>107</v>
      </c>
      <c r="B1" s="520"/>
      <c r="C1" s="520"/>
      <c r="D1" s="520"/>
      <c r="E1" s="520"/>
      <c r="F1" s="520"/>
      <c r="G1" s="520"/>
      <c r="H1" s="521"/>
      <c r="I1" s="416" t="str">
        <f>Б.П.!I1</f>
        <v>Утверждаю: 01 декабря 2025г</v>
      </c>
      <c r="J1" s="417"/>
      <c r="K1" s="417"/>
      <c r="L1" s="417"/>
      <c r="M1" s="417"/>
      <c r="N1" s="417"/>
      <c r="O1" s="418"/>
    </row>
    <row r="2" spans="1:15" ht="15.75" customHeight="1">
      <c r="A2" s="522"/>
      <c r="B2" s="523"/>
      <c r="C2" s="523"/>
      <c r="D2" s="523"/>
      <c r="E2" s="523"/>
      <c r="F2" s="523"/>
      <c r="G2" s="523"/>
      <c r="H2" s="524"/>
      <c r="I2" s="419"/>
      <c r="J2" s="420"/>
      <c r="K2" s="420"/>
      <c r="L2" s="420"/>
      <c r="M2" s="420"/>
      <c r="N2" s="420"/>
      <c r="O2" s="421"/>
    </row>
    <row r="3" spans="1:15" ht="15" customHeight="1">
      <c r="A3" s="522"/>
      <c r="B3" s="523"/>
      <c r="C3" s="523"/>
      <c r="D3" s="523"/>
      <c r="E3" s="523"/>
      <c r="F3" s="523"/>
      <c r="G3" s="523"/>
      <c r="H3" s="524"/>
      <c r="I3" s="428" t="s">
        <v>106</v>
      </c>
      <c r="J3" s="429"/>
      <c r="K3" s="429"/>
      <c r="L3" s="429"/>
      <c r="M3" s="429"/>
      <c r="N3" s="429"/>
      <c r="O3" s="430"/>
    </row>
    <row r="4" spans="1:15" ht="15" customHeight="1">
      <c r="A4" s="522"/>
      <c r="B4" s="523"/>
      <c r="C4" s="523"/>
      <c r="D4" s="523"/>
      <c r="E4" s="523"/>
      <c r="F4" s="523"/>
      <c r="G4" s="523"/>
      <c r="H4" s="524"/>
      <c r="I4" s="431"/>
      <c r="J4" s="432"/>
      <c r="K4" s="432"/>
      <c r="L4" s="432"/>
      <c r="M4" s="432"/>
      <c r="N4" s="432"/>
      <c r="O4" s="433"/>
    </row>
    <row r="5" spans="1:15" ht="15" customHeight="1" thickBot="1">
      <c r="A5" s="525"/>
      <c r="B5" s="526"/>
      <c r="C5" s="526"/>
      <c r="D5" s="526"/>
      <c r="E5" s="526"/>
      <c r="F5" s="526"/>
      <c r="G5" s="526"/>
      <c r="H5" s="527"/>
      <c r="I5" s="535"/>
      <c r="J5" s="480"/>
      <c r="K5" s="480"/>
      <c r="L5" s="480"/>
      <c r="M5" s="480"/>
      <c r="N5" s="480"/>
      <c r="O5" s="536"/>
    </row>
    <row r="6" spans="1:15">
      <c r="A6" s="157"/>
      <c r="B6" s="158"/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58"/>
    </row>
    <row r="7" spans="1:15" ht="27" thickBot="1">
      <c r="A7" s="21"/>
      <c r="B7" s="20"/>
      <c r="C7" s="20"/>
      <c r="D7" s="20"/>
      <c r="E7" s="20"/>
      <c r="F7" s="528" t="s">
        <v>46</v>
      </c>
      <c r="G7" s="528"/>
      <c r="H7" s="528"/>
      <c r="I7" s="528"/>
      <c r="J7" s="20"/>
      <c r="K7" s="20"/>
      <c r="L7" s="20"/>
      <c r="M7" s="20"/>
      <c r="N7" s="20"/>
      <c r="O7" s="40"/>
    </row>
    <row r="8" spans="1:15" ht="15.75" thickBot="1">
      <c r="A8" s="21"/>
      <c r="B8" s="20"/>
      <c r="C8" s="20"/>
      <c r="D8" s="20"/>
      <c r="E8" s="529" t="str">
        <f>I1</f>
        <v>Утверждаю: 01 декабря 2025г</v>
      </c>
      <c r="F8" s="530"/>
      <c r="G8" s="530"/>
      <c r="H8" s="530"/>
      <c r="I8" s="530"/>
      <c r="J8" s="530"/>
      <c r="K8" s="531"/>
      <c r="L8" s="20"/>
      <c r="M8" s="20"/>
      <c r="N8" s="20"/>
      <c r="O8" s="40"/>
    </row>
    <row r="9" spans="1:15">
      <c r="A9" s="21" t="s">
        <v>47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40"/>
    </row>
    <row r="10" spans="1:15" ht="15.75" thickBot="1">
      <c r="A10" s="41" t="s">
        <v>48</v>
      </c>
      <c r="B10" s="532" t="s">
        <v>45</v>
      </c>
      <c r="C10" s="532"/>
      <c r="D10" s="532"/>
      <c r="E10" s="532"/>
      <c r="F10" s="42"/>
      <c r="G10" s="42"/>
      <c r="H10" s="42"/>
      <c r="I10" s="42"/>
      <c r="J10" s="42"/>
      <c r="K10" s="42"/>
      <c r="L10" s="42"/>
      <c r="M10" s="42"/>
      <c r="N10" s="42"/>
      <c r="O10" s="25"/>
    </row>
    <row r="11" spans="1:15" ht="15.75" thickBot="1">
      <c r="A11" s="152" t="s">
        <v>49</v>
      </c>
      <c r="B11" s="533" t="s">
        <v>54</v>
      </c>
      <c r="C11" s="533"/>
      <c r="D11" s="533"/>
      <c r="E11" s="534"/>
      <c r="F11" s="208" t="s">
        <v>53</v>
      </c>
      <c r="G11" s="153" t="s">
        <v>51</v>
      </c>
      <c r="H11" s="153" t="s">
        <v>52</v>
      </c>
      <c r="I11" s="153" t="s">
        <v>94</v>
      </c>
      <c r="J11" s="153"/>
      <c r="K11" s="153" t="s">
        <v>137</v>
      </c>
      <c r="L11" s="153" t="s">
        <v>91</v>
      </c>
      <c r="M11" s="222" t="s">
        <v>50</v>
      </c>
      <c r="N11" s="222" t="s">
        <v>36</v>
      </c>
      <c r="O11" s="223" t="s">
        <v>37</v>
      </c>
    </row>
    <row r="12" spans="1:15" ht="15.75" thickBot="1">
      <c r="A12" s="34">
        <v>1</v>
      </c>
      <c r="B12" s="515" t="str">
        <f>Д.П.!H9</f>
        <v>картофель</v>
      </c>
      <c r="C12" s="516"/>
      <c r="D12" s="516"/>
      <c r="E12" s="517"/>
      <c r="F12" s="55"/>
      <c r="G12" s="55">
        <f>Д.П.!M9</f>
        <v>2.4</v>
      </c>
      <c r="H12" s="55">
        <v>3</v>
      </c>
      <c r="I12" s="335">
        <v>1</v>
      </c>
      <c r="J12" s="55"/>
      <c r="K12" s="55">
        <v>0.96</v>
      </c>
      <c r="L12" s="329"/>
      <c r="M12" s="336">
        <f>SUM(F12:L12)</f>
        <v>7.36</v>
      </c>
      <c r="N12" s="224">
        <f>Д.П.!N9</f>
        <v>30</v>
      </c>
      <c r="O12" s="225">
        <f>M12*N12</f>
        <v>220.8</v>
      </c>
    </row>
    <row r="13" spans="1:15" ht="15.75" thickBot="1">
      <c r="A13" s="154">
        <f>A12+1</f>
        <v>2</v>
      </c>
      <c r="B13" s="515" t="str">
        <f>Д.П.!H10</f>
        <v>фасоль</v>
      </c>
      <c r="C13" s="516"/>
      <c r="D13" s="516"/>
      <c r="E13" s="517"/>
      <c r="F13" s="330"/>
      <c r="G13" s="55">
        <f>Д.П.!M10</f>
        <v>3</v>
      </c>
      <c r="H13" s="12">
        <v>1</v>
      </c>
      <c r="I13" s="334">
        <v>0.36</v>
      </c>
      <c r="J13" s="12"/>
      <c r="K13" s="12">
        <v>0.72</v>
      </c>
      <c r="L13" s="331"/>
      <c r="M13" s="337">
        <f t="shared" ref="M13:M50" si="0">SUM(F13:L13)</f>
        <v>5.08</v>
      </c>
      <c r="N13" s="224">
        <f>Д.П.!N10</f>
        <v>150</v>
      </c>
      <c r="O13" s="225">
        <f t="shared" ref="O13:O50" si="1">M13*N13</f>
        <v>762</v>
      </c>
    </row>
    <row r="14" spans="1:15" ht="15.75" thickBot="1">
      <c r="A14" s="154">
        <f t="shared" ref="A14:A47" si="2">A13+1</f>
        <v>3</v>
      </c>
      <c r="B14" s="515" t="str">
        <f>Д.П.!H11</f>
        <v>лук репчатый</v>
      </c>
      <c r="C14" s="516"/>
      <c r="D14" s="516"/>
      <c r="E14" s="517"/>
      <c r="F14" s="330"/>
      <c r="G14" s="55">
        <f>Д.П.!M11</f>
        <v>1.8599999999999999</v>
      </c>
      <c r="H14" s="12">
        <v>1.1599999999999999</v>
      </c>
      <c r="I14" s="334">
        <v>0.63</v>
      </c>
      <c r="J14" s="12"/>
      <c r="K14" s="12">
        <v>0.9</v>
      </c>
      <c r="L14" s="331"/>
      <c r="M14" s="337">
        <f t="shared" si="0"/>
        <v>4.55</v>
      </c>
      <c r="N14" s="224">
        <f>Д.П.!N11</f>
        <v>55</v>
      </c>
      <c r="O14" s="225">
        <f t="shared" si="1"/>
        <v>250.25</v>
      </c>
    </row>
    <row r="15" spans="1:15" ht="15.75" thickBot="1">
      <c r="A15" s="154">
        <f t="shared" si="2"/>
        <v>4</v>
      </c>
      <c r="B15" s="515" t="str">
        <f>Д.П.!H12</f>
        <v>морковь</v>
      </c>
      <c r="C15" s="516"/>
      <c r="D15" s="516"/>
      <c r="E15" s="517"/>
      <c r="F15" s="330"/>
      <c r="G15" s="55">
        <f>Д.П.!M12</f>
        <v>0.86</v>
      </c>
      <c r="H15" s="12">
        <v>0.86</v>
      </c>
      <c r="I15" s="334">
        <v>0.48</v>
      </c>
      <c r="J15" s="12"/>
      <c r="K15" s="12">
        <v>0.4</v>
      </c>
      <c r="L15" s="331"/>
      <c r="M15" s="337">
        <f t="shared" si="0"/>
        <v>2.6</v>
      </c>
      <c r="N15" s="224">
        <f>Д.П.!N12</f>
        <v>65</v>
      </c>
      <c r="O15" s="225">
        <f t="shared" si="1"/>
        <v>169</v>
      </c>
    </row>
    <row r="16" spans="1:15" ht="15.75" thickBot="1">
      <c r="A16" s="154">
        <f t="shared" si="2"/>
        <v>5</v>
      </c>
      <c r="B16" s="515" t="str">
        <f>Д.П.!H13</f>
        <v>масло растительное</v>
      </c>
      <c r="C16" s="516"/>
      <c r="D16" s="516"/>
      <c r="E16" s="517"/>
      <c r="F16" s="330"/>
      <c r="G16" s="55">
        <f>Д.П.!M13</f>
        <v>4.1459999999999999</v>
      </c>
      <c r="H16" s="334"/>
      <c r="I16" s="334"/>
      <c r="J16" s="12"/>
      <c r="K16" s="334"/>
      <c r="L16" s="331"/>
      <c r="M16" s="337">
        <f t="shared" si="0"/>
        <v>4.1459999999999999</v>
      </c>
      <c r="N16" s="224">
        <f>Д.П.!N13</f>
        <v>162.18</v>
      </c>
      <c r="O16" s="225">
        <f t="shared" si="1"/>
        <v>672.39828</v>
      </c>
    </row>
    <row r="17" spans="1:18" ht="15.75" thickBot="1">
      <c r="A17" s="154">
        <f t="shared" si="2"/>
        <v>6</v>
      </c>
      <c r="B17" s="344"/>
      <c r="C17" s="345"/>
      <c r="D17" s="345"/>
      <c r="E17" s="346"/>
      <c r="F17" s="330"/>
      <c r="G17" s="55"/>
      <c r="H17" s="334">
        <v>0.87</v>
      </c>
      <c r="I17" s="334">
        <v>0.48</v>
      </c>
      <c r="J17" s="12"/>
      <c r="K17" s="334">
        <v>0.45</v>
      </c>
      <c r="L17" s="331"/>
      <c r="M17" s="337">
        <f t="shared" si="0"/>
        <v>1.8</v>
      </c>
      <c r="N17" s="224">
        <v>162.18</v>
      </c>
      <c r="O17" s="225">
        <f t="shared" si="1"/>
        <v>291.92400000000004</v>
      </c>
    </row>
    <row r="18" spans="1:18" ht="15.75" thickBot="1">
      <c r="A18" s="154">
        <f t="shared" si="2"/>
        <v>7</v>
      </c>
      <c r="B18" s="515" t="str">
        <f>Д.П.!H14</f>
        <v>мясо</v>
      </c>
      <c r="C18" s="516"/>
      <c r="D18" s="516"/>
      <c r="E18" s="517"/>
      <c r="F18" s="330"/>
      <c r="G18" s="55">
        <f>Д.П.!M14</f>
        <v>4.8099999999999996</v>
      </c>
      <c r="H18" s="12">
        <v>2.2999999999999998</v>
      </c>
      <c r="I18" s="334">
        <v>1.07</v>
      </c>
      <c r="J18" s="12"/>
      <c r="K18" s="12">
        <v>1.2</v>
      </c>
      <c r="L18" s="331"/>
      <c r="M18" s="337">
        <f t="shared" si="0"/>
        <v>9.379999999999999</v>
      </c>
      <c r="N18" s="224">
        <f>Д.П.!N14</f>
        <v>500</v>
      </c>
      <c r="O18" s="225">
        <f t="shared" si="1"/>
        <v>4689.9999999999991</v>
      </c>
    </row>
    <row r="19" spans="1:18" ht="15.75" thickBot="1">
      <c r="A19" s="154">
        <f t="shared" si="2"/>
        <v>8</v>
      </c>
      <c r="B19" s="515" t="s">
        <v>185</v>
      </c>
      <c r="C19" s="516"/>
      <c r="D19" s="516"/>
      <c r="E19" s="517"/>
      <c r="F19" s="330">
        <v>5.4</v>
      </c>
      <c r="G19" s="55">
        <f>Д.П.!M15</f>
        <v>0</v>
      </c>
      <c r="H19" s="12"/>
      <c r="I19" s="334"/>
      <c r="J19" s="12"/>
      <c r="K19" s="12"/>
      <c r="L19" s="331"/>
      <c r="M19" s="337">
        <f t="shared" si="0"/>
        <v>5.4</v>
      </c>
      <c r="N19" s="224">
        <v>43</v>
      </c>
      <c r="O19" s="225">
        <f t="shared" si="1"/>
        <v>232.20000000000002</v>
      </c>
    </row>
    <row r="20" spans="1:18" ht="15.75" thickBot="1">
      <c r="A20" s="154">
        <f t="shared" si="2"/>
        <v>9</v>
      </c>
      <c r="B20" s="515" t="str">
        <f>Д.П.!H16</f>
        <v>соль</v>
      </c>
      <c r="C20" s="516"/>
      <c r="D20" s="516"/>
      <c r="E20" s="517"/>
      <c r="F20" s="330">
        <v>1</v>
      </c>
      <c r="G20" s="55">
        <f>Д.П.!M16</f>
        <v>1</v>
      </c>
      <c r="H20" s="12">
        <v>1</v>
      </c>
      <c r="I20" s="334"/>
      <c r="J20" s="12"/>
      <c r="K20" s="12"/>
      <c r="L20" s="331"/>
      <c r="M20" s="337">
        <f t="shared" si="0"/>
        <v>3</v>
      </c>
      <c r="N20" s="224">
        <f>Д.П.!N16</f>
        <v>20</v>
      </c>
      <c r="O20" s="225">
        <f t="shared" si="1"/>
        <v>60</v>
      </c>
    </row>
    <row r="21" spans="1:18" ht="15.75" thickBot="1">
      <c r="A21" s="154">
        <f t="shared" si="2"/>
        <v>10</v>
      </c>
      <c r="B21" s="515" t="str">
        <f>Д.П.!H17</f>
        <v>яйцо столовое</v>
      </c>
      <c r="C21" s="516"/>
      <c r="D21" s="516"/>
      <c r="E21" s="517"/>
      <c r="F21" s="330"/>
      <c r="G21" s="55">
        <f>Д.П.!M17</f>
        <v>6</v>
      </c>
      <c r="H21" s="12">
        <v>2</v>
      </c>
      <c r="I21" s="334">
        <v>2</v>
      </c>
      <c r="J21" s="12"/>
      <c r="K21" s="12">
        <v>2</v>
      </c>
      <c r="L21" s="331"/>
      <c r="M21" s="337">
        <f t="shared" si="0"/>
        <v>12</v>
      </c>
      <c r="N21" s="224">
        <f>Д.П.!N17</f>
        <v>7</v>
      </c>
      <c r="O21" s="225">
        <f t="shared" si="1"/>
        <v>84</v>
      </c>
    </row>
    <row r="22" spans="1:18" ht="15.75" thickBot="1">
      <c r="A22" s="154">
        <f t="shared" si="2"/>
        <v>11</v>
      </c>
      <c r="B22" s="515" t="str">
        <f>Д.П.!H18</f>
        <v>мука</v>
      </c>
      <c r="C22" s="516"/>
      <c r="D22" s="516"/>
      <c r="E22" s="517"/>
      <c r="F22" s="330"/>
      <c r="G22" s="55">
        <f>Д.П.!M18</f>
        <v>2.25</v>
      </c>
      <c r="H22" s="12">
        <v>0.06</v>
      </c>
      <c r="I22" s="334"/>
      <c r="J22" s="12"/>
      <c r="K22" s="12">
        <v>0.06</v>
      </c>
      <c r="L22" s="331"/>
      <c r="M22" s="337">
        <f t="shared" si="0"/>
        <v>2.37</v>
      </c>
      <c r="N22" s="224">
        <f>Д.П.!N18</f>
        <v>39</v>
      </c>
      <c r="O22" s="225">
        <f t="shared" si="1"/>
        <v>92.43</v>
      </c>
    </row>
    <row r="23" spans="1:18" ht="15.75" thickBot="1">
      <c r="A23" s="154">
        <f t="shared" si="2"/>
        <v>12</v>
      </c>
      <c r="B23" s="515" t="str">
        <f>Д.П.!H19</f>
        <v>молоко сухое</v>
      </c>
      <c r="C23" s="516"/>
      <c r="D23" s="516"/>
      <c r="E23" s="517"/>
      <c r="F23" s="330"/>
      <c r="G23" s="55">
        <f>Д.П.!M19</f>
        <v>0.5</v>
      </c>
      <c r="H23" s="12">
        <v>0.06</v>
      </c>
      <c r="I23" s="334"/>
      <c r="J23" s="12"/>
      <c r="K23" s="12"/>
      <c r="L23" s="331"/>
      <c r="M23" s="337">
        <f t="shared" si="0"/>
        <v>0.56000000000000005</v>
      </c>
      <c r="N23" s="224">
        <f>Д.П.!N19</f>
        <v>588.29999999999995</v>
      </c>
      <c r="O23" s="225">
        <f t="shared" si="1"/>
        <v>329.44799999999998</v>
      </c>
    </row>
    <row r="24" spans="1:18" ht="15.75" thickBot="1">
      <c r="A24" s="154">
        <f t="shared" si="2"/>
        <v>13</v>
      </c>
      <c r="B24" s="515" t="s">
        <v>31</v>
      </c>
      <c r="C24" s="516"/>
      <c r="D24" s="516"/>
      <c r="E24" s="517"/>
      <c r="F24" s="330">
        <v>4.7</v>
      </c>
      <c r="G24" s="55"/>
      <c r="H24" s="12"/>
      <c r="I24" s="334"/>
      <c r="J24" s="12"/>
      <c r="K24" s="12"/>
      <c r="L24" s="331"/>
      <c r="M24" s="337">
        <f t="shared" si="0"/>
        <v>4.7</v>
      </c>
      <c r="N24" s="224">
        <v>507.42</v>
      </c>
      <c r="O24" s="225">
        <f t="shared" si="1"/>
        <v>2384.8740000000003</v>
      </c>
    </row>
    <row r="25" spans="1:18" ht="15.75" thickBot="1">
      <c r="A25" s="154">
        <f t="shared" si="2"/>
        <v>14</v>
      </c>
      <c r="B25" s="515" t="str">
        <f>Д.П.!H20</f>
        <v>макароны.</v>
      </c>
      <c r="C25" s="516"/>
      <c r="D25" s="516"/>
      <c r="E25" s="517"/>
      <c r="F25" s="330"/>
      <c r="G25" s="55">
        <f>Д.П.!M20</f>
        <v>2.4500000000000002</v>
      </c>
      <c r="H25" s="12">
        <v>0.6</v>
      </c>
      <c r="I25" s="334">
        <v>0.5</v>
      </c>
      <c r="J25" s="12"/>
      <c r="K25" s="12">
        <v>0.61199999999999999</v>
      </c>
      <c r="L25" s="331"/>
      <c r="M25" s="337">
        <f t="shared" si="0"/>
        <v>4.1619999999999999</v>
      </c>
      <c r="N25" s="224">
        <f>Д.П.!N20</f>
        <v>50.98</v>
      </c>
      <c r="O25" s="225">
        <f t="shared" si="1"/>
        <v>212.17875999999998</v>
      </c>
    </row>
    <row r="26" spans="1:18" ht="15.75" thickBot="1">
      <c r="A26" s="154">
        <f t="shared" si="2"/>
        <v>15</v>
      </c>
      <c r="B26" s="515" t="str">
        <f>Д.П.!H21</f>
        <v>капуста свежая</v>
      </c>
      <c r="C26" s="516"/>
      <c r="D26" s="516"/>
      <c r="E26" s="517"/>
      <c r="F26" s="330"/>
      <c r="G26" s="55">
        <f>Д.П.!M21</f>
        <v>2.2400000000000002</v>
      </c>
      <c r="H26" s="12">
        <v>1</v>
      </c>
      <c r="I26" s="334">
        <v>0.5</v>
      </c>
      <c r="J26" s="12"/>
      <c r="K26" s="12">
        <v>1.5</v>
      </c>
      <c r="L26" s="331"/>
      <c r="M26" s="337">
        <f t="shared" si="0"/>
        <v>5.24</v>
      </c>
      <c r="N26" s="224">
        <f>Д.П.!N21</f>
        <v>45</v>
      </c>
      <c r="O26" s="225">
        <f t="shared" si="1"/>
        <v>235.8</v>
      </c>
    </row>
    <row r="27" spans="1:18" ht="15.75" thickBot="1">
      <c r="A27" s="154">
        <f t="shared" si="2"/>
        <v>16</v>
      </c>
      <c r="B27" s="515" t="s">
        <v>177</v>
      </c>
      <c r="C27" s="516"/>
      <c r="D27" s="516"/>
      <c r="E27" s="517"/>
      <c r="F27" s="330">
        <v>215</v>
      </c>
      <c r="G27" s="55">
        <f>Д.П.!M22</f>
        <v>0</v>
      </c>
      <c r="H27" s="12">
        <v>30</v>
      </c>
      <c r="I27" s="334"/>
      <c r="J27" s="12"/>
      <c r="K27" s="12"/>
      <c r="L27" s="331"/>
      <c r="M27" s="337">
        <f t="shared" si="0"/>
        <v>245</v>
      </c>
      <c r="N27" s="224">
        <v>25.88</v>
      </c>
      <c r="O27" s="225">
        <f t="shared" si="1"/>
        <v>6340.5999999999995</v>
      </c>
    </row>
    <row r="28" spans="1:18" ht="15.75" thickBot="1">
      <c r="A28" s="154">
        <f t="shared" si="2"/>
        <v>17</v>
      </c>
      <c r="B28" s="515" t="str">
        <f>Д.П.!H23</f>
        <v>сахарный песок</v>
      </c>
      <c r="C28" s="516"/>
      <c r="D28" s="516"/>
      <c r="E28" s="517"/>
      <c r="F28" s="330">
        <v>5.9</v>
      </c>
      <c r="G28" s="55">
        <f>Д.П.!M23</f>
        <v>6.19</v>
      </c>
      <c r="H28" s="12">
        <v>0.7</v>
      </c>
      <c r="I28" s="334">
        <v>0.4</v>
      </c>
      <c r="J28" s="12"/>
      <c r="K28" s="12">
        <v>0.28999999999999998</v>
      </c>
      <c r="L28" s="331"/>
      <c r="M28" s="337">
        <f t="shared" si="0"/>
        <v>13.479999999999999</v>
      </c>
      <c r="N28" s="224">
        <f>Д.П.!N23</f>
        <v>75</v>
      </c>
      <c r="O28" s="225">
        <f t="shared" si="1"/>
        <v>1010.9999999999999</v>
      </c>
    </row>
    <row r="29" spans="1:18" ht="15.75" thickBot="1">
      <c r="A29" s="154">
        <f t="shared" si="2"/>
        <v>18</v>
      </c>
      <c r="B29" s="515" t="s">
        <v>188</v>
      </c>
      <c r="C29" s="516"/>
      <c r="D29" s="516"/>
      <c r="E29" s="517"/>
      <c r="F29" s="330">
        <v>5</v>
      </c>
      <c r="G29" s="55">
        <f>Д.П.!M24</f>
        <v>0</v>
      </c>
      <c r="H29" s="12"/>
      <c r="I29" s="334"/>
      <c r="J29" s="12"/>
      <c r="K29" s="12"/>
      <c r="L29" s="331"/>
      <c r="M29" s="337">
        <f t="shared" si="0"/>
        <v>5</v>
      </c>
      <c r="N29" s="224">
        <v>98</v>
      </c>
      <c r="O29" s="225">
        <f t="shared" si="1"/>
        <v>490</v>
      </c>
    </row>
    <row r="30" spans="1:18" ht="15.75" thickBot="1">
      <c r="A30" s="154">
        <f t="shared" si="2"/>
        <v>19</v>
      </c>
      <c r="B30" s="515" t="str">
        <f>Д.П.!H25</f>
        <v>томат паста</v>
      </c>
      <c r="C30" s="516"/>
      <c r="D30" s="516"/>
      <c r="E30" s="517"/>
      <c r="F30" s="330"/>
      <c r="G30" s="55">
        <f>Д.П.!M25</f>
        <v>0.3</v>
      </c>
      <c r="H30" s="12"/>
      <c r="I30" s="334"/>
      <c r="J30" s="12"/>
      <c r="K30" s="12"/>
      <c r="L30" s="331"/>
      <c r="M30" s="337">
        <f t="shared" si="0"/>
        <v>0.3</v>
      </c>
      <c r="N30" s="224">
        <f>Д.П.!N25</f>
        <v>260</v>
      </c>
      <c r="O30" s="225">
        <f t="shared" si="1"/>
        <v>78</v>
      </c>
      <c r="R30" s="16"/>
    </row>
    <row r="31" spans="1:18" ht="15.75" thickBot="1">
      <c r="A31" s="154">
        <f t="shared" si="2"/>
        <v>20</v>
      </c>
      <c r="B31" s="515" t="s">
        <v>17</v>
      </c>
      <c r="C31" s="516"/>
      <c r="D31" s="516"/>
      <c r="E31" s="517"/>
      <c r="F31" s="330">
        <v>4.7249999999999996</v>
      </c>
      <c r="G31" s="55">
        <f>Д.П.!M26</f>
        <v>0</v>
      </c>
      <c r="H31" s="12">
        <v>0.11</v>
      </c>
      <c r="I31" s="334">
        <v>0.06</v>
      </c>
      <c r="J31" s="12"/>
      <c r="K31" s="12">
        <v>0.156</v>
      </c>
      <c r="L31" s="331"/>
      <c r="M31" s="337">
        <f t="shared" si="0"/>
        <v>5.0509999999999993</v>
      </c>
      <c r="N31" s="224">
        <v>975.5</v>
      </c>
      <c r="O31" s="225">
        <f t="shared" si="1"/>
        <v>4927.2504999999992</v>
      </c>
      <c r="R31" s="16"/>
    </row>
    <row r="32" spans="1:18" ht="15.75" thickBot="1">
      <c r="A32" s="154">
        <f t="shared" si="2"/>
        <v>21</v>
      </c>
      <c r="B32" s="515" t="s">
        <v>176</v>
      </c>
      <c r="C32" s="516"/>
      <c r="D32" s="516"/>
      <c r="E32" s="517"/>
      <c r="F32" s="330">
        <v>1.2</v>
      </c>
      <c r="G32" s="55">
        <f>Д.П.!M27</f>
        <v>0</v>
      </c>
      <c r="H32" s="12"/>
      <c r="I32" s="334"/>
      <c r="J32" s="12"/>
      <c r="K32" s="12"/>
      <c r="L32" s="331"/>
      <c r="M32" s="337">
        <f t="shared" si="0"/>
        <v>1.2</v>
      </c>
      <c r="N32" s="224">
        <v>655.20000000000005</v>
      </c>
      <c r="O32" s="225">
        <f t="shared" si="1"/>
        <v>786.24</v>
      </c>
      <c r="R32" s="16"/>
    </row>
    <row r="33" spans="1:27" ht="15.75" thickBot="1">
      <c r="A33" s="154">
        <f t="shared" si="2"/>
        <v>22</v>
      </c>
      <c r="B33" s="515" t="str">
        <f>Д.П.!H28</f>
        <v>кура.</v>
      </c>
      <c r="C33" s="516"/>
      <c r="D33" s="516"/>
      <c r="E33" s="517"/>
      <c r="F33" s="330"/>
      <c r="G33" s="55">
        <f>Д.П.!M28</f>
        <v>4.0999999999999996</v>
      </c>
      <c r="H33" s="12"/>
      <c r="I33" s="334"/>
      <c r="J33" s="12"/>
      <c r="K33" s="12"/>
      <c r="L33" s="331"/>
      <c r="M33" s="337">
        <f t="shared" si="0"/>
        <v>4.0999999999999996</v>
      </c>
      <c r="N33" s="224">
        <f>Д.П.!N28</f>
        <v>233</v>
      </c>
      <c r="O33" s="225">
        <f t="shared" si="1"/>
        <v>955.3</v>
      </c>
      <c r="R33" s="16"/>
    </row>
    <row r="34" spans="1:27" ht="15.75" thickBot="1">
      <c r="A34" s="154">
        <f t="shared" si="2"/>
        <v>23</v>
      </c>
      <c r="B34" s="515" t="str">
        <f>Д.П.!H29</f>
        <v>майонез</v>
      </c>
      <c r="C34" s="516"/>
      <c r="D34" s="516"/>
      <c r="E34" s="517"/>
      <c r="F34" s="330"/>
      <c r="G34" s="55">
        <f>Д.П.!M29</f>
        <v>1</v>
      </c>
      <c r="H34" s="12"/>
      <c r="I34" s="334"/>
      <c r="J34" s="12"/>
      <c r="K34" s="12"/>
      <c r="L34" s="331"/>
      <c r="M34" s="337">
        <f t="shared" si="0"/>
        <v>1</v>
      </c>
      <c r="N34" s="224">
        <f>Д.П.!N29</f>
        <v>264.57</v>
      </c>
      <c r="O34" s="225">
        <f t="shared" si="1"/>
        <v>264.57</v>
      </c>
      <c r="R34" s="16"/>
    </row>
    <row r="35" spans="1:27" ht="15.75" thickBot="1">
      <c r="A35" s="154">
        <f t="shared" si="2"/>
        <v>24</v>
      </c>
      <c r="B35" s="515" t="str">
        <f>Д.П.!H30</f>
        <v>дрожжи</v>
      </c>
      <c r="C35" s="516"/>
      <c r="D35" s="516"/>
      <c r="E35" s="517"/>
      <c r="F35" s="330"/>
      <c r="G35" s="55">
        <f>Д.П.!M30</f>
        <v>0.05</v>
      </c>
      <c r="H35" s="12"/>
      <c r="I35" s="334"/>
      <c r="J35" s="12"/>
      <c r="K35" s="12"/>
      <c r="L35" s="331"/>
      <c r="M35" s="337">
        <f t="shared" si="0"/>
        <v>0.05</v>
      </c>
      <c r="N35" s="224">
        <f>Д.П.!N30</f>
        <v>158</v>
      </c>
      <c r="O35" s="225">
        <f t="shared" si="1"/>
        <v>7.9</v>
      </c>
      <c r="R35" s="16"/>
    </row>
    <row r="36" spans="1:27" ht="15.75" thickBot="1">
      <c r="A36" s="154">
        <f t="shared" si="2"/>
        <v>25</v>
      </c>
      <c r="B36" s="515" t="str">
        <f>Д.П.!H31</f>
        <v>молоко сгущеное</v>
      </c>
      <c r="C36" s="516"/>
      <c r="D36" s="516"/>
      <c r="E36" s="517"/>
      <c r="F36" s="330"/>
      <c r="G36" s="55">
        <f>Д.П.!M31</f>
        <v>1.2</v>
      </c>
      <c r="H36" s="12"/>
      <c r="I36" s="334"/>
      <c r="J36" s="12"/>
      <c r="K36" s="12"/>
      <c r="L36" s="331"/>
      <c r="M36" s="337">
        <f t="shared" si="0"/>
        <v>1.2</v>
      </c>
      <c r="N36" s="224">
        <f>Д.П.!N31</f>
        <v>348.65</v>
      </c>
      <c r="O36" s="225">
        <f t="shared" si="1"/>
        <v>418.37999999999994</v>
      </c>
    </row>
    <row r="37" spans="1:27" ht="15.75" thickBot="1">
      <c r="A37" s="154">
        <f t="shared" si="2"/>
        <v>26</v>
      </c>
      <c r="B37" s="515" t="str">
        <f>Д.П.!H32</f>
        <v>хлеб</v>
      </c>
      <c r="C37" s="516"/>
      <c r="D37" s="516"/>
      <c r="E37" s="517"/>
      <c r="F37" s="330"/>
      <c r="G37" s="55">
        <f>Д.П.!M32</f>
        <v>4.2</v>
      </c>
      <c r="H37" s="12"/>
      <c r="I37" s="334"/>
      <c r="J37" s="12"/>
      <c r="K37" s="12"/>
      <c r="L37" s="331"/>
      <c r="M37" s="337">
        <f t="shared" si="0"/>
        <v>4.2</v>
      </c>
      <c r="N37" s="224">
        <f>Д.П.!N32</f>
        <v>62.86</v>
      </c>
      <c r="O37" s="225">
        <f t="shared" si="1"/>
        <v>264.012</v>
      </c>
      <c r="P37" s="518"/>
      <c r="Q37" s="518"/>
    </row>
    <row r="38" spans="1:27" ht="15.75" thickBot="1">
      <c r="A38" s="154">
        <f t="shared" si="2"/>
        <v>27</v>
      </c>
      <c r="B38" s="515" t="str">
        <f>Д.П.!H33</f>
        <v>хлеб</v>
      </c>
      <c r="C38" s="516"/>
      <c r="D38" s="516"/>
      <c r="E38" s="517"/>
      <c r="F38" s="330"/>
      <c r="G38" s="55">
        <f>Д.П.!M33</f>
        <v>9</v>
      </c>
      <c r="H38" s="12"/>
      <c r="I38" s="334"/>
      <c r="J38" s="12"/>
      <c r="K38" s="12"/>
      <c r="L38" s="331"/>
      <c r="M38" s="337">
        <f t="shared" si="0"/>
        <v>9</v>
      </c>
      <c r="N38" s="224">
        <f>Д.П.!N33</f>
        <v>78.33</v>
      </c>
      <c r="O38" s="225">
        <f t="shared" si="1"/>
        <v>704.97</v>
      </c>
      <c r="P38" s="518"/>
      <c r="Q38" s="518"/>
      <c r="U38" s="38"/>
      <c r="V38" s="38"/>
      <c r="W38" s="38"/>
      <c r="X38" s="38"/>
      <c r="Y38" s="38"/>
      <c r="Z38" s="38"/>
      <c r="AA38" s="38"/>
    </row>
    <row r="39" spans="1:27" ht="15.75" thickBot="1">
      <c r="A39" s="154">
        <f t="shared" si="2"/>
        <v>28</v>
      </c>
      <c r="B39" s="515" t="s">
        <v>189</v>
      </c>
      <c r="C39" s="516"/>
      <c r="D39" s="516"/>
      <c r="E39" s="517"/>
      <c r="F39" s="330">
        <v>25</v>
      </c>
      <c r="G39" s="55">
        <f>Д.П.!M34</f>
        <v>0</v>
      </c>
      <c r="H39" s="12"/>
      <c r="I39" s="334"/>
      <c r="J39" s="12"/>
      <c r="K39" s="12"/>
      <c r="L39" s="331"/>
      <c r="M39" s="337">
        <f t="shared" si="0"/>
        <v>25</v>
      </c>
      <c r="N39" s="224">
        <v>86.66</v>
      </c>
      <c r="O39" s="225">
        <f t="shared" si="1"/>
        <v>2166.5</v>
      </c>
      <c r="P39" s="518"/>
      <c r="Q39" s="518"/>
      <c r="U39" s="38"/>
      <c r="V39" s="38"/>
      <c r="W39" s="38"/>
      <c r="X39" s="38"/>
      <c r="Y39" s="38"/>
      <c r="Z39" s="38"/>
      <c r="AA39" s="38"/>
    </row>
    <row r="40" spans="1:27" ht="15.75" thickBot="1">
      <c r="A40" s="154">
        <f t="shared" si="2"/>
        <v>29</v>
      </c>
      <c r="B40" s="515" t="s">
        <v>196</v>
      </c>
      <c r="C40" s="516"/>
      <c r="D40" s="516"/>
      <c r="E40" s="517"/>
      <c r="F40" s="330">
        <v>6</v>
      </c>
      <c r="G40" s="55">
        <f>Д.П.!M35</f>
        <v>0</v>
      </c>
      <c r="H40" s="12"/>
      <c r="I40" s="334"/>
      <c r="J40" s="12"/>
      <c r="K40" s="12"/>
      <c r="L40" s="331"/>
      <c r="M40" s="337">
        <f t="shared" si="0"/>
        <v>6</v>
      </c>
      <c r="N40" s="224">
        <v>744.4</v>
      </c>
      <c r="O40" s="225">
        <f t="shared" si="1"/>
        <v>4466.3999999999996</v>
      </c>
      <c r="P40" s="518"/>
      <c r="Q40" s="518"/>
      <c r="U40" s="38"/>
      <c r="V40" s="38"/>
      <c r="W40" s="38"/>
      <c r="X40" s="38"/>
      <c r="Y40" s="38"/>
      <c r="Z40" s="38"/>
      <c r="AA40" s="38"/>
    </row>
    <row r="41" spans="1:27" ht="15.75" thickBot="1">
      <c r="A41" s="154">
        <f t="shared" si="2"/>
        <v>30</v>
      </c>
      <c r="B41" s="515" t="s">
        <v>75</v>
      </c>
      <c r="C41" s="516"/>
      <c r="D41" s="516"/>
      <c r="E41" s="517"/>
      <c r="F41" s="330">
        <v>10</v>
      </c>
      <c r="G41" s="55">
        <f>Д.П.!M36</f>
        <v>0</v>
      </c>
      <c r="H41" s="12"/>
      <c r="I41" s="334"/>
      <c r="J41" s="12"/>
      <c r="K41" s="12"/>
      <c r="L41" s="331"/>
      <c r="M41" s="337">
        <f t="shared" si="0"/>
        <v>10</v>
      </c>
      <c r="N41" s="224">
        <v>112.5</v>
      </c>
      <c r="O41" s="225">
        <f t="shared" si="1"/>
        <v>1125</v>
      </c>
      <c r="P41" s="518"/>
      <c r="Q41" s="518"/>
      <c r="U41" s="38"/>
      <c r="V41" s="38"/>
      <c r="W41" s="38"/>
      <c r="X41" s="38"/>
      <c r="Y41" s="38"/>
      <c r="Z41" s="38"/>
      <c r="AA41" s="38"/>
    </row>
    <row r="42" spans="1:27" ht="15.75" thickBot="1">
      <c r="A42" s="154">
        <f t="shared" si="2"/>
        <v>31</v>
      </c>
      <c r="B42" s="515" t="str">
        <f>Д.П.!H37</f>
        <v>чай</v>
      </c>
      <c r="C42" s="516"/>
      <c r="D42" s="516"/>
      <c r="E42" s="517"/>
      <c r="F42" s="330"/>
      <c r="G42" s="55">
        <f>Д.П.!M37</f>
        <v>100</v>
      </c>
      <c r="H42" s="12"/>
      <c r="I42" s="334"/>
      <c r="J42" s="12"/>
      <c r="K42" s="12"/>
      <c r="L42" s="331"/>
      <c r="M42" s="337">
        <f t="shared" si="0"/>
        <v>100</v>
      </c>
      <c r="N42" s="224">
        <f>Д.П.!N37</f>
        <v>3.18</v>
      </c>
      <c r="O42" s="225">
        <f t="shared" si="1"/>
        <v>318</v>
      </c>
      <c r="P42" s="518"/>
      <c r="Q42" s="518"/>
      <c r="R42" s="16"/>
      <c r="U42" s="38"/>
      <c r="V42" s="38"/>
      <c r="W42" s="38"/>
      <c r="X42" s="38"/>
      <c r="Y42" s="38"/>
      <c r="Z42" s="38"/>
      <c r="AA42" s="38"/>
    </row>
    <row r="43" spans="1:27" ht="15.75" thickBot="1">
      <c r="A43" s="154">
        <f t="shared" si="2"/>
        <v>32</v>
      </c>
      <c r="B43" s="515" t="s">
        <v>190</v>
      </c>
      <c r="C43" s="516"/>
      <c r="D43" s="516"/>
      <c r="E43" s="517"/>
      <c r="F43" s="330">
        <v>5</v>
      </c>
      <c r="G43" s="55">
        <f>Д.П.!M38</f>
        <v>0</v>
      </c>
      <c r="H43" s="12"/>
      <c r="I43" s="334"/>
      <c r="J43" s="12"/>
      <c r="K43" s="12"/>
      <c r="L43" s="331"/>
      <c r="M43" s="337">
        <f t="shared" si="0"/>
        <v>5</v>
      </c>
      <c r="N43" s="224">
        <v>345.32</v>
      </c>
      <c r="O43" s="225">
        <f t="shared" si="1"/>
        <v>1726.6</v>
      </c>
      <c r="P43" s="518"/>
      <c r="Q43" s="518"/>
      <c r="U43" s="38"/>
      <c r="V43" s="38"/>
      <c r="W43" s="38"/>
      <c r="X43" s="38"/>
      <c r="Y43" s="38"/>
      <c r="Z43" s="38"/>
      <c r="AA43" s="38"/>
    </row>
    <row r="44" spans="1:27" ht="15.75" thickBot="1">
      <c r="A44" s="154">
        <f t="shared" si="2"/>
        <v>33</v>
      </c>
      <c r="B44" s="515" t="str">
        <f>Д.П.!H39</f>
        <v>кислота лимонная</v>
      </c>
      <c r="C44" s="516"/>
      <c r="D44" s="516"/>
      <c r="E44" s="517"/>
      <c r="F44" s="330"/>
      <c r="G44" s="55">
        <f>Д.П.!M39</f>
        <v>13</v>
      </c>
      <c r="H44" s="12"/>
      <c r="I44" s="334"/>
      <c r="J44" s="12"/>
      <c r="K44" s="12"/>
      <c r="L44" s="331"/>
      <c r="M44" s="337">
        <f t="shared" si="0"/>
        <v>13</v>
      </c>
      <c r="N44" s="224">
        <f>Д.П.!N39</f>
        <v>16.100000000000001</v>
      </c>
      <c r="O44" s="225">
        <f t="shared" si="1"/>
        <v>209.3</v>
      </c>
      <c r="P44" s="518"/>
      <c r="Q44" s="518"/>
      <c r="R44" s="16"/>
      <c r="U44" s="38"/>
      <c r="V44" s="38"/>
      <c r="W44" s="38"/>
      <c r="X44" s="38"/>
      <c r="Y44" s="38"/>
      <c r="Z44" s="38"/>
      <c r="AA44" s="38"/>
    </row>
    <row r="45" spans="1:27" ht="15.75" thickBot="1">
      <c r="A45" s="154">
        <f t="shared" si="2"/>
        <v>34</v>
      </c>
      <c r="B45" s="515" t="str">
        <f>Д.П.!H40</f>
        <v>уксус</v>
      </c>
      <c r="C45" s="516"/>
      <c r="D45" s="516"/>
      <c r="E45" s="517"/>
      <c r="F45" s="330"/>
      <c r="G45" s="55">
        <f>Д.П.!M40</f>
        <v>12</v>
      </c>
      <c r="H45" s="12"/>
      <c r="I45" s="334"/>
      <c r="J45" s="12"/>
      <c r="K45" s="12"/>
      <c r="L45" s="331"/>
      <c r="M45" s="337">
        <f t="shared" si="0"/>
        <v>12</v>
      </c>
      <c r="N45" s="224">
        <v>34.6</v>
      </c>
      <c r="O45" s="225">
        <f t="shared" si="1"/>
        <v>415.20000000000005</v>
      </c>
      <c r="P45" s="518"/>
      <c r="Q45" s="518"/>
      <c r="R45" s="95"/>
      <c r="U45" s="38"/>
      <c r="V45" s="38"/>
      <c r="W45" s="38"/>
      <c r="X45" s="38"/>
      <c r="Y45" s="38"/>
      <c r="Z45" s="38"/>
      <c r="AA45" s="38"/>
    </row>
    <row r="46" spans="1:27" ht="15.75" thickBot="1">
      <c r="A46" s="154">
        <f t="shared" si="2"/>
        <v>35</v>
      </c>
      <c r="B46" s="515" t="str">
        <f>Д.П.!H41</f>
        <v>Булочка с кунжутом</v>
      </c>
      <c r="C46" s="516"/>
      <c r="D46" s="516"/>
      <c r="E46" s="517"/>
      <c r="F46" s="330"/>
      <c r="G46" s="55">
        <f>Д.П.!M41</f>
        <v>50</v>
      </c>
      <c r="H46" s="12"/>
      <c r="I46" s="334"/>
      <c r="J46" s="12"/>
      <c r="K46" s="12"/>
      <c r="L46" s="331"/>
      <c r="M46" s="337">
        <f t="shared" si="0"/>
        <v>50</v>
      </c>
      <c r="N46" s="224">
        <f>Д.П.!N41</f>
        <v>15</v>
      </c>
      <c r="O46" s="225">
        <f t="shared" si="1"/>
        <v>750</v>
      </c>
      <c r="P46" s="518"/>
      <c r="Q46" s="518"/>
      <c r="R46" s="151">
        <v>0</v>
      </c>
      <c r="U46" s="38"/>
      <c r="V46" s="38"/>
      <c r="W46" s="38"/>
      <c r="X46" s="38"/>
      <c r="Y46" s="38"/>
      <c r="Z46" s="38"/>
      <c r="AA46" s="38"/>
    </row>
    <row r="47" spans="1:27" ht="15.75" thickBot="1">
      <c r="A47" s="154">
        <f t="shared" si="2"/>
        <v>36</v>
      </c>
      <c r="B47" s="515" t="str">
        <f>Д.П.!H42</f>
        <v>Рогалик с варён. Сгущ.</v>
      </c>
      <c r="C47" s="516"/>
      <c r="D47" s="516"/>
      <c r="E47" s="517"/>
      <c r="F47" s="330"/>
      <c r="G47" s="55">
        <f>Д.П.!M42</f>
        <v>40</v>
      </c>
      <c r="H47" s="12"/>
      <c r="I47" s="334">
        <v>10</v>
      </c>
      <c r="J47" s="12"/>
      <c r="K47" s="12"/>
      <c r="L47" s="331"/>
      <c r="M47" s="337">
        <f t="shared" si="0"/>
        <v>50</v>
      </c>
      <c r="N47" s="224">
        <f>Д.П.!N42</f>
        <v>20</v>
      </c>
      <c r="O47" s="225">
        <f t="shared" si="1"/>
        <v>1000</v>
      </c>
      <c r="P47" s="518"/>
      <c r="Q47" s="518"/>
      <c r="R47" s="95">
        <f>ГПД!O34</f>
        <v>1171.4054999999998</v>
      </c>
      <c r="U47" s="38"/>
      <c r="V47" s="38"/>
      <c r="W47" s="38"/>
      <c r="X47" s="38"/>
      <c r="Y47" s="38"/>
      <c r="Z47" s="38"/>
      <c r="AA47" s="38"/>
    </row>
    <row r="48" spans="1:27" ht="15.75" thickBot="1">
      <c r="A48" s="154">
        <v>37</v>
      </c>
      <c r="B48" s="515" t="s">
        <v>180</v>
      </c>
      <c r="C48" s="516"/>
      <c r="D48" s="516"/>
      <c r="E48" s="517"/>
      <c r="F48" s="330"/>
      <c r="G48" s="55">
        <f>Д.П.!M45</f>
        <v>0</v>
      </c>
      <c r="H48" s="12">
        <v>0.875</v>
      </c>
      <c r="I48" s="12">
        <v>0.2</v>
      </c>
      <c r="J48" s="12"/>
      <c r="K48" s="12">
        <v>0.24</v>
      </c>
      <c r="L48" s="331"/>
      <c r="M48" s="337">
        <f t="shared" si="0"/>
        <v>1.3149999999999999</v>
      </c>
      <c r="N48" s="224">
        <v>230</v>
      </c>
      <c r="O48" s="225">
        <f t="shared" si="1"/>
        <v>302.45</v>
      </c>
      <c r="P48" s="518"/>
      <c r="Q48" s="518"/>
      <c r="R48" s="95">
        <f>СВО!O32</f>
        <v>1230.3287599999999</v>
      </c>
      <c r="U48" s="38"/>
      <c r="V48" s="38"/>
      <c r="W48" s="38"/>
      <c r="X48" s="38"/>
      <c r="Y48" s="38"/>
      <c r="Z48" s="38"/>
      <c r="AA48" s="38"/>
    </row>
    <row r="49" spans="1:27" ht="15.75" thickBot="1">
      <c r="A49" s="1">
        <v>38</v>
      </c>
      <c r="B49" s="515" t="s">
        <v>125</v>
      </c>
      <c r="C49" s="516"/>
      <c r="D49" s="516"/>
      <c r="E49" s="517"/>
      <c r="F49" s="330"/>
      <c r="G49" s="55">
        <f>Д.П.!M46</f>
        <v>0</v>
      </c>
      <c r="H49" s="12"/>
      <c r="I49" s="12">
        <v>0.01</v>
      </c>
      <c r="J49" s="12"/>
      <c r="K49" s="12"/>
      <c r="L49" s="331"/>
      <c r="M49" s="337">
        <f t="shared" si="0"/>
        <v>0.01</v>
      </c>
      <c r="N49" s="224">
        <v>1300</v>
      </c>
      <c r="O49" s="225">
        <f t="shared" si="1"/>
        <v>13</v>
      </c>
      <c r="P49" s="518"/>
      <c r="Q49" s="518"/>
      <c r="R49" s="95">
        <f>ОВЗ!O33</f>
        <v>2159.0776000000001</v>
      </c>
      <c r="U49" s="38"/>
      <c r="V49" s="38"/>
      <c r="W49" s="38"/>
      <c r="X49" s="38"/>
      <c r="Y49" s="38"/>
      <c r="Z49" s="38"/>
      <c r="AA49" s="38"/>
    </row>
    <row r="50" spans="1:27" ht="15.75" thickBot="1">
      <c r="A50" s="1">
        <v>39</v>
      </c>
      <c r="B50" s="515" t="s">
        <v>91</v>
      </c>
      <c r="C50" s="516"/>
      <c r="D50" s="516"/>
      <c r="E50" s="517"/>
      <c r="F50" s="330"/>
      <c r="G50" s="55">
        <f>Д.П.!M47</f>
        <v>0</v>
      </c>
      <c r="H50" s="12"/>
      <c r="I50" s="12"/>
      <c r="J50" s="12"/>
      <c r="K50" s="12"/>
      <c r="L50" s="331"/>
      <c r="M50" s="337">
        <f t="shared" si="0"/>
        <v>0</v>
      </c>
      <c r="N50" s="224">
        <f>Д.П.!N47</f>
        <v>0</v>
      </c>
      <c r="O50" s="225">
        <f t="shared" si="1"/>
        <v>0</v>
      </c>
      <c r="P50" s="518"/>
      <c r="Q50" s="518"/>
      <c r="R50" s="327">
        <f>Б.П.!H33</f>
        <v>18449.551499999998</v>
      </c>
      <c r="U50" s="38"/>
      <c r="V50" s="38"/>
      <c r="W50" s="38"/>
      <c r="X50" s="38"/>
      <c r="Y50" s="38"/>
      <c r="Z50" s="38"/>
      <c r="AA50" s="38"/>
    </row>
    <row r="51" spans="1:27" ht="15.75" thickBot="1">
      <c r="A51" s="1">
        <v>40</v>
      </c>
      <c r="B51" s="537"/>
      <c r="C51" s="538"/>
      <c r="D51" s="538"/>
      <c r="E51" s="539"/>
      <c r="F51" s="332"/>
      <c r="G51" s="332"/>
      <c r="H51" s="332"/>
      <c r="I51" s="332"/>
      <c r="J51" s="332"/>
      <c r="K51" s="332"/>
      <c r="L51" s="333"/>
      <c r="M51" s="338">
        <f>F51+G51+H51+I51+J51+K51+L51</f>
        <v>0</v>
      </c>
      <c r="N51" s="224"/>
      <c r="O51" s="156">
        <f>SUM(O12:O50)</f>
        <v>39427.975539999999</v>
      </c>
      <c r="P51" s="518"/>
      <c r="Q51" s="518"/>
      <c r="R51" s="328">
        <f>Д.П.!O44</f>
        <v>10077.08128</v>
      </c>
      <c r="U51" s="38"/>
      <c r="V51" s="38"/>
      <c r="W51" s="38"/>
      <c r="X51" s="38"/>
      <c r="Y51" s="38"/>
      <c r="Z51" s="38"/>
      <c r="AA51" s="38"/>
    </row>
    <row r="52" spans="1:27">
      <c r="P52" s="518"/>
      <c r="Q52" s="518"/>
      <c r="R52" s="155">
        <f>SUM(R45:R51)</f>
        <v>33087.444639999994</v>
      </c>
      <c r="S52" s="16">
        <f>R52-O51</f>
        <v>-6340.5309000000052</v>
      </c>
      <c r="U52" s="38"/>
      <c r="V52" s="38"/>
      <c r="W52" s="38"/>
      <c r="X52" s="38"/>
      <c r="Y52" s="38"/>
      <c r="Z52" s="38"/>
      <c r="AA52" s="38"/>
    </row>
    <row r="53" spans="1:27">
      <c r="C53" s="518"/>
      <c r="D53" s="518"/>
      <c r="E53" s="518"/>
      <c r="P53" s="518"/>
      <c r="Q53" s="518"/>
      <c r="U53" s="38"/>
      <c r="V53" s="38"/>
      <c r="W53" s="38"/>
      <c r="X53" s="38"/>
      <c r="Y53" s="38"/>
      <c r="Z53" s="38"/>
      <c r="AA53" s="38"/>
    </row>
    <row r="54" spans="1:27">
      <c r="G54" t="s">
        <v>148</v>
      </c>
      <c r="P54" s="59"/>
      <c r="T54" s="38"/>
      <c r="U54" s="38"/>
      <c r="V54" s="38"/>
      <c r="W54" s="38"/>
      <c r="X54" s="38"/>
      <c r="Y54" s="38"/>
      <c r="Z54" s="38"/>
    </row>
    <row r="55" spans="1:27">
      <c r="N55" s="16"/>
      <c r="P55" s="59"/>
      <c r="T55" s="38"/>
      <c r="U55" s="38"/>
      <c r="V55" s="38"/>
      <c r="W55" s="38"/>
      <c r="X55" s="38"/>
      <c r="Y55" s="38"/>
      <c r="Z55" s="38"/>
    </row>
    <row r="56" spans="1:27">
      <c r="P56" s="59"/>
      <c r="T56" s="38"/>
      <c r="U56" s="38"/>
      <c r="V56" s="38"/>
      <c r="W56" s="38"/>
      <c r="X56" s="38"/>
      <c r="Y56" s="38"/>
      <c r="Z56" s="38"/>
    </row>
    <row r="57" spans="1:27">
      <c r="P57" s="59"/>
      <c r="T57" s="38"/>
      <c r="U57" s="38"/>
      <c r="V57" s="38"/>
      <c r="W57" s="38"/>
      <c r="X57" s="38"/>
      <c r="Y57" s="38"/>
      <c r="Z57" s="38"/>
    </row>
    <row r="58" spans="1:27">
      <c r="P58" s="60"/>
      <c r="Q58" s="16"/>
      <c r="R58" s="38"/>
      <c r="T58" s="38"/>
      <c r="U58" s="38"/>
      <c r="V58" s="38"/>
      <c r="W58" s="38"/>
      <c r="X58" s="38"/>
      <c r="Y58" s="38"/>
      <c r="Z58" s="38"/>
    </row>
    <row r="59" spans="1:27">
      <c r="P59" s="59"/>
      <c r="Q59" s="16"/>
      <c r="T59" s="38"/>
      <c r="U59" s="38"/>
      <c r="V59" s="38"/>
      <c r="W59" s="38"/>
      <c r="X59" s="38"/>
      <c r="Y59" s="38"/>
      <c r="Z59" s="38"/>
    </row>
    <row r="60" spans="1:27">
      <c r="P60" s="59"/>
      <c r="Q60" s="16"/>
      <c r="T60" s="38"/>
      <c r="U60" s="38"/>
      <c r="V60" s="38"/>
      <c r="W60" s="38"/>
      <c r="X60" s="38"/>
      <c r="Y60" s="38"/>
      <c r="Z60" s="38"/>
    </row>
    <row r="61" spans="1:27">
      <c r="P61" s="59"/>
      <c r="T61" s="38"/>
      <c r="U61" s="38"/>
      <c r="V61" s="38"/>
      <c r="W61" s="38"/>
      <c r="X61" s="38"/>
      <c r="Y61" s="38"/>
      <c r="Z61" s="38"/>
    </row>
    <row r="62" spans="1:27">
      <c r="P62" s="59"/>
      <c r="Q62" s="38"/>
      <c r="S62" s="38"/>
      <c r="T62" s="38"/>
      <c r="U62" s="38"/>
      <c r="V62" s="38"/>
      <c r="W62" s="38"/>
      <c r="X62" s="38"/>
      <c r="Y62" s="38"/>
      <c r="Z62" s="38"/>
    </row>
    <row r="63" spans="1:27">
      <c r="P63" s="59"/>
      <c r="Q63" s="38"/>
      <c r="S63" s="38"/>
      <c r="T63" s="38"/>
      <c r="U63" s="38"/>
      <c r="V63" s="38"/>
      <c r="W63" s="38"/>
      <c r="X63" s="38"/>
      <c r="Y63" s="38"/>
      <c r="Z63" s="38"/>
    </row>
    <row r="64" spans="1:27">
      <c r="P64" s="59"/>
      <c r="Q64" s="38"/>
      <c r="S64" s="38"/>
      <c r="T64" s="38"/>
      <c r="U64" s="38"/>
      <c r="V64" s="38"/>
      <c r="W64" s="38"/>
      <c r="X64" s="38"/>
      <c r="Y64" s="38"/>
      <c r="Z64" s="38"/>
    </row>
  </sheetData>
  <mergeCells count="65">
    <mergeCell ref="C53:E53"/>
    <mergeCell ref="B51:E51"/>
    <mergeCell ref="P37:Q37"/>
    <mergeCell ref="P38:Q38"/>
    <mergeCell ref="P42:Q42"/>
    <mergeCell ref="P39:Q39"/>
    <mergeCell ref="P40:Q40"/>
    <mergeCell ref="P41:Q41"/>
    <mergeCell ref="P49:Q49"/>
    <mergeCell ref="P50:Q50"/>
    <mergeCell ref="B50:E50"/>
    <mergeCell ref="P51:Q51"/>
    <mergeCell ref="P53:Q53"/>
    <mergeCell ref="P52:Q52"/>
    <mergeCell ref="P47:Q47"/>
    <mergeCell ref="P48:Q48"/>
    <mergeCell ref="I1:O2"/>
    <mergeCell ref="I3:O4"/>
    <mergeCell ref="I5:O5"/>
    <mergeCell ref="P44:Q44"/>
    <mergeCell ref="P43:Q43"/>
    <mergeCell ref="P45:Q45"/>
    <mergeCell ref="P46:Q46"/>
    <mergeCell ref="A1:H5"/>
    <mergeCell ref="F7:I7"/>
    <mergeCell ref="E8:K8"/>
    <mergeCell ref="B10:E10"/>
    <mergeCell ref="B11:E11"/>
    <mergeCell ref="B12:E12"/>
    <mergeCell ref="B27:E27"/>
    <mergeCell ref="B13:E13"/>
    <mergeCell ref="B15:E15"/>
    <mergeCell ref="B16:E16"/>
    <mergeCell ref="B21:E21"/>
    <mergeCell ref="B18:E18"/>
    <mergeCell ref="B20:E20"/>
    <mergeCell ref="B22:E22"/>
    <mergeCell ref="B23:E23"/>
    <mergeCell ref="B19:E19"/>
    <mergeCell ref="B14:E14"/>
    <mergeCell ref="B26:E26"/>
    <mergeCell ref="B25:E25"/>
    <mergeCell ref="B24:E24"/>
    <mergeCell ref="B47:E47"/>
    <mergeCell ref="B36:E36"/>
    <mergeCell ref="B38:E38"/>
    <mergeCell ref="B49:E49"/>
    <mergeCell ref="B44:E44"/>
    <mergeCell ref="B40:E40"/>
    <mergeCell ref="B46:E46"/>
    <mergeCell ref="B39:E39"/>
    <mergeCell ref="B48:E48"/>
    <mergeCell ref="B29:E29"/>
    <mergeCell ref="B28:E28"/>
    <mergeCell ref="B32:E32"/>
    <mergeCell ref="B45:E45"/>
    <mergeCell ref="B42:E42"/>
    <mergeCell ref="B34:E34"/>
    <mergeCell ref="B33:E33"/>
    <mergeCell ref="B35:E35"/>
    <mergeCell ref="B41:E41"/>
    <mergeCell ref="B43:E43"/>
    <mergeCell ref="B30:E30"/>
    <mergeCell ref="B31:E31"/>
    <mergeCell ref="B37:E37"/>
  </mergeCells>
  <pageMargins left="0.70866141732283472" right="0.70866141732283472" top="0.74803149606299213" bottom="0.74803149606299213" header="0.31496062992125984" footer="0.31496062992125984"/>
  <pageSetup paperSize="9" scale="98" orientation="landscape" r:id="rId1"/>
  <colBreaks count="1" manualBreakCount="1">
    <brk id="15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P51"/>
  <sheetViews>
    <sheetView topLeftCell="A6" workbookViewId="0">
      <selection sqref="A1:O42"/>
    </sheetView>
  </sheetViews>
  <sheetFormatPr defaultRowHeight="15"/>
  <cols>
    <col min="3" max="3" width="15.42578125" customWidth="1"/>
    <col min="4" max="4" width="11" customWidth="1"/>
    <col min="5" max="5" width="10.28515625" customWidth="1"/>
    <col min="6" max="7" width="10.7109375" customWidth="1"/>
    <col min="8" max="8" width="9.140625" hidden="1" customWidth="1"/>
    <col min="12" max="12" width="10.42578125" customWidth="1"/>
    <col min="13" max="13" width="10.5703125" customWidth="1"/>
    <col min="14" max="14" width="10.7109375" customWidth="1"/>
    <col min="15" max="15" width="10.42578125" customWidth="1"/>
  </cols>
  <sheetData>
    <row r="1" spans="1:15" ht="15" customHeight="1">
      <c r="A1" s="410" t="s">
        <v>68</v>
      </c>
      <c r="B1" s="411"/>
      <c r="C1" s="411"/>
      <c r="D1" s="411"/>
      <c r="E1" s="411"/>
      <c r="F1" s="411"/>
      <c r="G1" s="411"/>
      <c r="H1" s="412"/>
      <c r="I1" s="416" t="str">
        <f>Б.П.!I1</f>
        <v>Утверждаю: 01 декабря 2025г</v>
      </c>
      <c r="J1" s="417"/>
      <c r="K1" s="417"/>
      <c r="L1" s="417"/>
      <c r="M1" s="417"/>
      <c r="N1" s="417"/>
      <c r="O1" s="418"/>
    </row>
    <row r="2" spans="1:15" ht="11.25" customHeight="1" thickBot="1">
      <c r="A2" s="413"/>
      <c r="B2" s="414"/>
      <c r="C2" s="414"/>
      <c r="D2" s="414"/>
      <c r="E2" s="414"/>
      <c r="F2" s="414"/>
      <c r="G2" s="414"/>
      <c r="H2" s="415"/>
      <c r="I2" s="419"/>
      <c r="J2" s="420"/>
      <c r="K2" s="420"/>
      <c r="L2" s="420"/>
      <c r="M2" s="420"/>
      <c r="N2" s="420"/>
      <c r="O2" s="421"/>
    </row>
    <row r="3" spans="1:15" ht="15" customHeight="1">
      <c r="A3" s="422" t="s">
        <v>32</v>
      </c>
      <c r="B3" s="423"/>
      <c r="C3" s="423"/>
      <c r="D3" s="423"/>
      <c r="E3" s="423"/>
      <c r="F3" s="423"/>
      <c r="G3" s="423"/>
      <c r="H3" s="424"/>
      <c r="I3" s="428" t="s">
        <v>97</v>
      </c>
      <c r="J3" s="429"/>
      <c r="K3" s="429"/>
      <c r="L3" s="429"/>
      <c r="M3" s="429"/>
      <c r="N3" s="429"/>
      <c r="O3" s="430"/>
    </row>
    <row r="4" spans="1:15" ht="10.5" customHeight="1">
      <c r="A4" s="425"/>
      <c r="B4" s="426"/>
      <c r="C4" s="426"/>
      <c r="D4" s="426"/>
      <c r="E4" s="426"/>
      <c r="F4" s="426"/>
      <c r="G4" s="426"/>
      <c r="H4" s="427"/>
      <c r="I4" s="431"/>
      <c r="J4" s="432"/>
      <c r="K4" s="432"/>
      <c r="L4" s="432"/>
      <c r="M4" s="432"/>
      <c r="N4" s="432"/>
      <c r="O4" s="433"/>
    </row>
    <row r="5" spans="1:15" ht="21">
      <c r="A5" s="434" t="s">
        <v>72</v>
      </c>
      <c r="B5" s="435"/>
      <c r="C5" s="435"/>
      <c r="D5" s="435"/>
      <c r="E5" s="435"/>
      <c r="F5" s="435"/>
      <c r="G5" s="435"/>
      <c r="H5" s="436"/>
      <c r="I5" s="437"/>
      <c r="J5" s="394"/>
      <c r="K5" s="394"/>
      <c r="L5" s="394"/>
      <c r="M5" s="394"/>
      <c r="N5" s="394"/>
      <c r="O5" s="438"/>
    </row>
    <row r="6" spans="1:15" ht="15" customHeight="1">
      <c r="A6" s="439" t="s">
        <v>52</v>
      </c>
      <c r="B6" s="440"/>
      <c r="C6" s="440"/>
      <c r="D6" s="440"/>
      <c r="E6" s="440"/>
      <c r="F6" s="440"/>
      <c r="G6" s="440"/>
      <c r="H6" s="441"/>
      <c r="I6" s="442" t="s">
        <v>33</v>
      </c>
      <c r="J6" s="443"/>
      <c r="K6" s="443"/>
      <c r="L6" s="443"/>
      <c r="M6" s="443"/>
      <c r="N6" s="443"/>
      <c r="O6" s="444"/>
    </row>
    <row r="7" spans="1:15" ht="15.75" customHeight="1" thickBot="1">
      <c r="A7" s="448"/>
      <c r="B7" s="449"/>
      <c r="C7" s="449"/>
      <c r="D7" s="449"/>
      <c r="E7" s="449"/>
      <c r="F7" s="449"/>
      <c r="G7" s="449"/>
      <c r="H7" s="450"/>
      <c r="I7" s="445"/>
      <c r="J7" s="446"/>
      <c r="K7" s="446"/>
      <c r="L7" s="446"/>
      <c r="M7" s="446"/>
      <c r="N7" s="446"/>
      <c r="O7" s="447"/>
    </row>
    <row r="8" spans="1:15" ht="15.75" thickBot="1">
      <c r="A8" s="505" t="s">
        <v>34</v>
      </c>
      <c r="B8" s="506"/>
      <c r="C8" s="506"/>
      <c r="D8" s="4" t="s">
        <v>38</v>
      </c>
      <c r="E8" s="5" t="s">
        <v>35</v>
      </c>
      <c r="F8" s="5" t="s">
        <v>36</v>
      </c>
      <c r="G8" s="5" t="s">
        <v>37</v>
      </c>
      <c r="H8" s="81"/>
      <c r="I8" s="553" t="s">
        <v>34</v>
      </c>
      <c r="J8" s="554"/>
      <c r="K8" s="554"/>
      <c r="L8" s="555"/>
      <c r="M8" s="5" t="s">
        <v>35</v>
      </c>
      <c r="N8" s="5" t="s">
        <v>36</v>
      </c>
      <c r="O8" s="6" t="s">
        <v>37</v>
      </c>
    </row>
    <row r="9" spans="1:15">
      <c r="A9" s="416" t="s">
        <v>111</v>
      </c>
      <c r="B9" s="417"/>
      <c r="C9" s="417"/>
      <c r="D9" s="103" t="s">
        <v>59</v>
      </c>
      <c r="E9" s="149">
        <v>30</v>
      </c>
      <c r="F9" s="104" t="s">
        <v>112</v>
      </c>
      <c r="G9" s="58"/>
      <c r="H9" s="143" t="s">
        <v>86</v>
      </c>
      <c r="I9" s="466" t="s">
        <v>18</v>
      </c>
      <c r="J9" s="467"/>
      <c r="K9" s="467"/>
      <c r="L9" s="467"/>
      <c r="M9" s="3">
        <f>E10</f>
        <v>3</v>
      </c>
      <c r="N9" s="3">
        <f>F10</f>
        <v>30</v>
      </c>
      <c r="O9" s="114">
        <f>M9*N9</f>
        <v>90</v>
      </c>
    </row>
    <row r="10" spans="1:15">
      <c r="A10" s="458" t="s">
        <v>18</v>
      </c>
      <c r="B10" s="408"/>
      <c r="C10" s="408"/>
      <c r="D10" s="7">
        <v>0.1</v>
      </c>
      <c r="E10" s="7">
        <v>3</v>
      </c>
      <c r="F10" s="7">
        <v>30</v>
      </c>
      <c r="G10" s="189">
        <f>E10*F10</f>
        <v>90</v>
      </c>
      <c r="H10" s="57"/>
      <c r="I10" s="458" t="str">
        <f>A11</f>
        <v>фасоль</v>
      </c>
      <c r="J10" s="408"/>
      <c r="K10" s="408"/>
      <c r="L10" s="408"/>
      <c r="M10" s="1">
        <f>E11</f>
        <v>1</v>
      </c>
      <c r="N10" s="3">
        <f>F11</f>
        <v>150</v>
      </c>
      <c r="O10" s="114">
        <f t="shared" ref="O10:O28" si="0">M10*N10</f>
        <v>150</v>
      </c>
    </row>
    <row r="11" spans="1:15">
      <c r="A11" s="458" t="str">
        <f>Д.П.!A11</f>
        <v>фасоль</v>
      </c>
      <c r="B11" s="408"/>
      <c r="C11" s="408"/>
      <c r="D11" s="14">
        <v>0.06</v>
      </c>
      <c r="E11" s="7">
        <v>1</v>
      </c>
      <c r="F11" s="7">
        <f>Д.П.!F11</f>
        <v>150</v>
      </c>
      <c r="G11" s="189">
        <f t="shared" ref="G11:G43" si="1">E11*F11</f>
        <v>150</v>
      </c>
      <c r="H11" s="144"/>
      <c r="I11" s="458" t="str">
        <f>A12</f>
        <v>лук репчатый</v>
      </c>
      <c r="J11" s="408"/>
      <c r="K11" s="408"/>
      <c r="L11" s="408"/>
      <c r="M11" s="318">
        <f>E12+E21+E38</f>
        <v>1.1599999999999999</v>
      </c>
      <c r="N11" s="3">
        <f>F12</f>
        <v>55</v>
      </c>
      <c r="O11" s="114">
        <f t="shared" si="0"/>
        <v>63.8</v>
      </c>
    </row>
    <row r="12" spans="1:15">
      <c r="A12" s="458" t="s">
        <v>40</v>
      </c>
      <c r="B12" s="408"/>
      <c r="C12" s="408"/>
      <c r="D12" s="7">
        <v>1.2E-2</v>
      </c>
      <c r="E12" s="7">
        <f>D12*E9</f>
        <v>0.36</v>
      </c>
      <c r="F12" s="7">
        <f>Д.П.!F12</f>
        <v>55</v>
      </c>
      <c r="G12" s="189">
        <f t="shared" si="1"/>
        <v>19.8</v>
      </c>
      <c r="H12" s="57"/>
      <c r="I12" s="458" t="str">
        <f>A13</f>
        <v>морковь</v>
      </c>
      <c r="J12" s="408"/>
      <c r="K12" s="408"/>
      <c r="L12" s="408"/>
      <c r="M12" s="318">
        <f>E13+E39</f>
        <v>0.86</v>
      </c>
      <c r="N12" s="3">
        <f>F13</f>
        <v>65</v>
      </c>
      <c r="O12" s="114">
        <f t="shared" si="0"/>
        <v>55.9</v>
      </c>
    </row>
    <row r="13" spans="1:15">
      <c r="A13" s="495" t="s">
        <v>41</v>
      </c>
      <c r="B13" s="482"/>
      <c r="C13" s="482"/>
      <c r="D13" s="14">
        <v>1.2E-2</v>
      </c>
      <c r="E13" s="7">
        <f>D13*E9</f>
        <v>0.36</v>
      </c>
      <c r="F13" s="7">
        <f>Д.П.!F13</f>
        <v>65</v>
      </c>
      <c r="G13" s="189">
        <f t="shared" si="1"/>
        <v>23.4</v>
      </c>
      <c r="H13" s="57"/>
      <c r="I13" s="396" t="str">
        <f>A36</f>
        <v>капуста свежая</v>
      </c>
      <c r="J13" s="397"/>
      <c r="K13" s="397"/>
      <c r="L13" s="398"/>
      <c r="M13" s="316">
        <f>E36</f>
        <v>1</v>
      </c>
      <c r="N13" s="316">
        <f>F36</f>
        <v>45</v>
      </c>
      <c r="O13" s="114">
        <f t="shared" si="0"/>
        <v>45</v>
      </c>
    </row>
    <row r="14" spans="1:15">
      <c r="A14" s="458" t="s">
        <v>19</v>
      </c>
      <c r="B14" s="408"/>
      <c r="C14" s="408"/>
      <c r="D14" s="7">
        <v>5.0000000000000001E-3</v>
      </c>
      <c r="E14" s="7">
        <f>D14*E9</f>
        <v>0.15</v>
      </c>
      <c r="F14" s="7">
        <v>162.18</v>
      </c>
      <c r="G14" s="189">
        <f t="shared" si="1"/>
        <v>24.327000000000002</v>
      </c>
      <c r="H14" s="57"/>
      <c r="I14" s="458" t="str">
        <f>A14</f>
        <v>масло растительное</v>
      </c>
      <c r="J14" s="408"/>
      <c r="K14" s="408"/>
      <c r="L14" s="408"/>
      <c r="M14" s="318">
        <f>E14+E22+E31+E41</f>
        <v>0.86999999999999988</v>
      </c>
      <c r="N14" s="3">
        <f>F14</f>
        <v>162.18</v>
      </c>
      <c r="O14" s="114">
        <f t="shared" si="0"/>
        <v>141.0966</v>
      </c>
    </row>
    <row r="15" spans="1:15">
      <c r="A15" s="458" t="s">
        <v>69</v>
      </c>
      <c r="B15" s="408"/>
      <c r="C15" s="408"/>
      <c r="D15" s="7">
        <v>2.7E-2</v>
      </c>
      <c r="E15" s="7">
        <v>0.3</v>
      </c>
      <c r="F15" s="7">
        <f>Д.П.!F15</f>
        <v>500</v>
      </c>
      <c r="G15" s="189">
        <f t="shared" si="1"/>
        <v>150</v>
      </c>
      <c r="H15" s="57"/>
      <c r="I15" s="458" t="str">
        <f>A15</f>
        <v>мясо</v>
      </c>
      <c r="J15" s="408"/>
      <c r="K15" s="408"/>
      <c r="L15" s="408"/>
      <c r="M15" s="1">
        <f>E15+E19</f>
        <v>2.2999999999999998</v>
      </c>
      <c r="N15" s="3">
        <f>F19</f>
        <v>500</v>
      </c>
      <c r="O15" s="114">
        <f t="shared" si="0"/>
        <v>1150</v>
      </c>
    </row>
    <row r="16" spans="1:15">
      <c r="A16" s="458" t="s">
        <v>162</v>
      </c>
      <c r="B16" s="482"/>
      <c r="C16" s="482"/>
      <c r="D16" s="7">
        <v>1E-3</v>
      </c>
      <c r="E16" s="7">
        <v>0</v>
      </c>
      <c r="F16" s="7">
        <f>Д.П.!F16</f>
        <v>200</v>
      </c>
      <c r="G16" s="189">
        <f t="shared" si="1"/>
        <v>0</v>
      </c>
      <c r="H16" s="57"/>
      <c r="I16" s="458" t="str">
        <f>A16</f>
        <v>зелень укроп</v>
      </c>
      <c r="J16" s="408"/>
      <c r="K16" s="408"/>
      <c r="L16" s="408"/>
      <c r="M16" s="1">
        <f>E16</f>
        <v>0</v>
      </c>
      <c r="N16" s="3">
        <f>F16</f>
        <v>200</v>
      </c>
      <c r="O16" s="114">
        <f t="shared" si="0"/>
        <v>0</v>
      </c>
    </row>
    <row r="17" spans="1:16">
      <c r="A17" s="428" t="s">
        <v>25</v>
      </c>
      <c r="B17" s="429"/>
      <c r="C17" s="429"/>
      <c r="D17" s="7">
        <v>3.0000000000000001E-3</v>
      </c>
      <c r="E17" s="7">
        <v>1</v>
      </c>
      <c r="F17" s="7">
        <v>20</v>
      </c>
      <c r="G17" s="189">
        <f t="shared" si="1"/>
        <v>20</v>
      </c>
      <c r="H17" s="57"/>
      <c r="I17" s="458" t="str">
        <f>A17</f>
        <v>соль</v>
      </c>
      <c r="J17" s="408"/>
      <c r="K17" s="408"/>
      <c r="L17" s="408"/>
      <c r="M17" s="1">
        <f>E17</f>
        <v>1</v>
      </c>
      <c r="N17" s="3">
        <f>F17</f>
        <v>20</v>
      </c>
      <c r="O17" s="114">
        <f t="shared" si="0"/>
        <v>20</v>
      </c>
    </row>
    <row r="18" spans="1:16">
      <c r="A18" s="428" t="s">
        <v>149</v>
      </c>
      <c r="B18" s="429"/>
      <c r="C18" s="429"/>
      <c r="D18" s="7" t="s">
        <v>117</v>
      </c>
      <c r="E18" s="7"/>
      <c r="F18" s="31" t="s">
        <v>116</v>
      </c>
      <c r="G18" s="189"/>
      <c r="H18" s="57"/>
      <c r="I18" s="476" t="str">
        <f>A23</f>
        <v>яйцо столовое</v>
      </c>
      <c r="J18" s="477"/>
      <c r="K18" s="477"/>
      <c r="L18" s="477"/>
      <c r="M18" s="12">
        <f>E23</f>
        <v>2</v>
      </c>
      <c r="N18" s="12">
        <f>F23</f>
        <v>7</v>
      </c>
      <c r="O18" s="114">
        <f t="shared" si="0"/>
        <v>14</v>
      </c>
    </row>
    <row r="19" spans="1:16">
      <c r="A19" s="458" t="s">
        <v>163</v>
      </c>
      <c r="B19" s="408"/>
      <c r="C19" s="408"/>
      <c r="D19" s="7">
        <v>0.08</v>
      </c>
      <c r="E19" s="7">
        <v>2</v>
      </c>
      <c r="F19" s="7">
        <f>F15</f>
        <v>500</v>
      </c>
      <c r="G19" s="189">
        <f t="shared" si="1"/>
        <v>1000</v>
      </c>
      <c r="H19" s="57"/>
      <c r="I19" s="476" t="str">
        <f>A24</f>
        <v>масло сливочное</v>
      </c>
      <c r="J19" s="477"/>
      <c r="K19" s="477"/>
      <c r="L19" s="477"/>
      <c r="M19" s="12">
        <f>E24+E27</f>
        <v>0.11</v>
      </c>
      <c r="N19" s="12">
        <f>F24</f>
        <v>975.5</v>
      </c>
      <c r="O19" s="114">
        <f t="shared" si="0"/>
        <v>107.30500000000001</v>
      </c>
    </row>
    <row r="20" spans="1:16">
      <c r="A20" s="458" t="s">
        <v>118</v>
      </c>
      <c r="B20" s="408"/>
      <c r="C20" s="408"/>
      <c r="D20" s="7">
        <v>0.01</v>
      </c>
      <c r="E20" s="7">
        <f>D20*E9</f>
        <v>0.3</v>
      </c>
      <c r="F20" s="7">
        <v>0</v>
      </c>
      <c r="G20" s="189">
        <f t="shared" si="1"/>
        <v>0</v>
      </c>
      <c r="H20" s="57"/>
      <c r="I20" s="476" t="str">
        <f>A30</f>
        <v>макароны.</v>
      </c>
      <c r="J20" s="477"/>
      <c r="K20" s="477"/>
      <c r="L20" s="477"/>
      <c r="M20" s="12">
        <f>E30</f>
        <v>0.6</v>
      </c>
      <c r="N20" s="12">
        <f>F30</f>
        <v>50.98</v>
      </c>
      <c r="O20" s="114">
        <f t="shared" si="0"/>
        <v>30.587999999999997</v>
      </c>
    </row>
    <row r="21" spans="1:16">
      <c r="A21" s="458" t="s">
        <v>40</v>
      </c>
      <c r="B21" s="408"/>
      <c r="C21" s="408"/>
      <c r="D21" s="7">
        <v>0.01</v>
      </c>
      <c r="E21" s="7">
        <v>0.3</v>
      </c>
      <c r="F21" s="7">
        <f>F12</f>
        <v>55</v>
      </c>
      <c r="G21" s="189">
        <f t="shared" si="1"/>
        <v>16.5</v>
      </c>
      <c r="H21" s="57"/>
      <c r="I21" s="476" t="str">
        <f>A33</f>
        <v>компотная смесь</v>
      </c>
      <c r="J21" s="477"/>
      <c r="K21" s="477"/>
      <c r="L21" s="477"/>
      <c r="M21" s="12">
        <f>E33</f>
        <v>0.875</v>
      </c>
      <c r="N21" s="12">
        <f>F33</f>
        <v>230</v>
      </c>
      <c r="O21" s="114">
        <f t="shared" si="0"/>
        <v>201.25</v>
      </c>
    </row>
    <row r="22" spans="1:16">
      <c r="A22" s="458" t="s">
        <v>19</v>
      </c>
      <c r="B22" s="408"/>
      <c r="C22" s="408"/>
      <c r="D22" s="7">
        <v>0.01</v>
      </c>
      <c r="E22" s="7">
        <v>0.3</v>
      </c>
      <c r="F22" s="7">
        <f>F14</f>
        <v>162.18</v>
      </c>
      <c r="G22" s="189">
        <f t="shared" si="1"/>
        <v>48.654000000000003</v>
      </c>
      <c r="H22" s="57"/>
      <c r="I22" s="476" t="str">
        <f>A44</f>
        <v>мини рулетики</v>
      </c>
      <c r="J22" s="477"/>
      <c r="K22" s="477"/>
      <c r="L22" s="477"/>
      <c r="M22" s="12">
        <f>E44</f>
        <v>0</v>
      </c>
      <c r="N22" s="12">
        <f>F44</f>
        <v>591.79999999999995</v>
      </c>
      <c r="O22" s="114">
        <f t="shared" si="0"/>
        <v>0</v>
      </c>
    </row>
    <row r="23" spans="1:16">
      <c r="A23" s="458" t="s">
        <v>39</v>
      </c>
      <c r="B23" s="408"/>
      <c r="C23" s="408"/>
      <c r="D23" s="7">
        <v>8.0000000000000002E-3</v>
      </c>
      <c r="E23" s="7">
        <v>2</v>
      </c>
      <c r="F23" s="7">
        <v>7</v>
      </c>
      <c r="G23" s="189">
        <f t="shared" si="1"/>
        <v>14</v>
      </c>
      <c r="H23" s="57"/>
      <c r="I23" s="459" t="str">
        <f>A34</f>
        <v>сахар</v>
      </c>
      <c r="J23" s="460"/>
      <c r="K23" s="460"/>
      <c r="L23" s="497"/>
      <c r="M23" s="319">
        <f>E34+E40</f>
        <v>0.7</v>
      </c>
      <c r="N23" s="12">
        <f>F34</f>
        <v>75</v>
      </c>
      <c r="O23" s="114">
        <f t="shared" si="0"/>
        <v>52.5</v>
      </c>
      <c r="P23" s="16">
        <f>G49-O33</f>
        <v>0</v>
      </c>
    </row>
    <row r="24" spans="1:16">
      <c r="A24" s="458" t="s">
        <v>17</v>
      </c>
      <c r="B24" s="408"/>
      <c r="C24" s="408"/>
      <c r="D24" s="7">
        <v>4.0000000000000001E-3</v>
      </c>
      <c r="E24" s="7">
        <v>0.05</v>
      </c>
      <c r="F24" s="7">
        <v>975.5</v>
      </c>
      <c r="G24" s="189">
        <f t="shared" si="1"/>
        <v>48.775000000000006</v>
      </c>
      <c r="H24" s="57"/>
      <c r="I24" s="459" t="str">
        <f>A26</f>
        <v>мука</v>
      </c>
      <c r="J24" s="460"/>
      <c r="K24" s="460"/>
      <c r="L24" s="497"/>
      <c r="M24" s="12">
        <f>E26</f>
        <v>0.06</v>
      </c>
      <c r="N24" s="12">
        <f>F26</f>
        <v>39</v>
      </c>
      <c r="O24" s="114">
        <f t="shared" si="0"/>
        <v>2.34</v>
      </c>
    </row>
    <row r="25" spans="1:16">
      <c r="A25" s="428" t="s">
        <v>160</v>
      </c>
      <c r="B25" s="429"/>
      <c r="C25" s="429"/>
      <c r="D25" s="7">
        <v>50</v>
      </c>
      <c r="E25" s="7"/>
      <c r="F25" s="31" t="s">
        <v>119</v>
      </c>
      <c r="G25" s="189"/>
      <c r="H25" s="57"/>
      <c r="I25" s="459" t="str">
        <f>A28</f>
        <v>молоко сухое</v>
      </c>
      <c r="J25" s="460"/>
      <c r="K25" s="460"/>
      <c r="L25" s="497"/>
      <c r="M25" s="12">
        <f>E28</f>
        <v>0.06</v>
      </c>
      <c r="N25" s="12">
        <f>F28</f>
        <v>588.29999999999995</v>
      </c>
      <c r="O25" s="114">
        <f t="shared" si="0"/>
        <v>35.297999999999995</v>
      </c>
    </row>
    <row r="26" spans="1:16">
      <c r="A26" s="495" t="s">
        <v>23</v>
      </c>
      <c r="B26" s="482"/>
      <c r="C26" s="482"/>
      <c r="D26" s="7">
        <v>5.0000000000000001E-3</v>
      </c>
      <c r="E26" s="7">
        <v>0.06</v>
      </c>
      <c r="F26" s="140">
        <v>39</v>
      </c>
      <c r="G26" s="189">
        <f t="shared" si="1"/>
        <v>2.34</v>
      </c>
      <c r="H26" s="57"/>
      <c r="I26" s="113" t="str">
        <f>A37</f>
        <v>огурцы свежие</v>
      </c>
      <c r="J26" s="72"/>
      <c r="K26" s="72"/>
      <c r="L26" s="75"/>
      <c r="M26" s="317">
        <f>E37</f>
        <v>0</v>
      </c>
      <c r="N26" s="317">
        <f>F37</f>
        <v>160</v>
      </c>
      <c r="O26" s="114">
        <f t="shared" si="0"/>
        <v>0</v>
      </c>
    </row>
    <row r="27" spans="1:16">
      <c r="A27" s="458" t="s">
        <v>17</v>
      </c>
      <c r="B27" s="482"/>
      <c r="C27" s="482"/>
      <c r="D27" s="7">
        <v>5.0000000000000001E-3</v>
      </c>
      <c r="E27" s="7">
        <v>0.06</v>
      </c>
      <c r="F27" s="7">
        <v>975.5</v>
      </c>
      <c r="G27" s="189">
        <f t="shared" si="1"/>
        <v>58.53</v>
      </c>
      <c r="H27" s="57"/>
      <c r="I27" s="258" t="str">
        <f>A45</f>
        <v>сок</v>
      </c>
      <c r="J27" s="259"/>
      <c r="K27" s="259"/>
      <c r="L27" s="260"/>
      <c r="M27" s="261">
        <f>E45</f>
        <v>30</v>
      </c>
      <c r="N27" s="261">
        <f>F45</f>
        <v>0</v>
      </c>
      <c r="O27" s="262">
        <f t="shared" si="0"/>
        <v>0</v>
      </c>
      <c r="P27" s="16">
        <f>G49-O33</f>
        <v>0</v>
      </c>
    </row>
    <row r="28" spans="1:16">
      <c r="A28" s="458" t="s">
        <v>31</v>
      </c>
      <c r="B28" s="482"/>
      <c r="C28" s="482"/>
      <c r="D28" s="7">
        <v>5.0000000000000001E-3</v>
      </c>
      <c r="E28" s="7">
        <v>0.06</v>
      </c>
      <c r="F28" s="7">
        <f>'[1]ноябрь 2025г'!$AP$93</f>
        <v>588.29999999999995</v>
      </c>
      <c r="G28" s="189">
        <f t="shared" si="1"/>
        <v>35.297999999999995</v>
      </c>
      <c r="H28" s="57"/>
      <c r="I28" s="258">
        <f>A46</f>
        <v>0</v>
      </c>
      <c r="J28" s="259"/>
      <c r="K28" s="259"/>
      <c r="L28" s="260"/>
      <c r="M28" s="261">
        <f>E46</f>
        <v>0</v>
      </c>
      <c r="N28" s="261">
        <f>F46</f>
        <v>0</v>
      </c>
      <c r="O28" s="262">
        <f t="shared" si="0"/>
        <v>0</v>
      </c>
    </row>
    <row r="29" spans="1:16">
      <c r="A29" s="428" t="s">
        <v>84</v>
      </c>
      <c r="B29" s="429"/>
      <c r="C29" s="429"/>
      <c r="D29" s="7">
        <v>150</v>
      </c>
      <c r="E29" s="7"/>
      <c r="F29" s="31" t="s">
        <v>113</v>
      </c>
      <c r="G29" s="189"/>
      <c r="H29" s="57"/>
      <c r="I29" s="258"/>
      <c r="J29" s="259"/>
      <c r="K29" s="259"/>
      <c r="L29" s="260"/>
      <c r="M29" s="261"/>
      <c r="N29" s="261"/>
      <c r="O29" s="261"/>
    </row>
    <row r="30" spans="1:16">
      <c r="A30" s="458" t="s">
        <v>83</v>
      </c>
      <c r="B30" s="482"/>
      <c r="C30" s="482"/>
      <c r="D30" s="7">
        <v>5.0999999999999997E-2</v>
      </c>
      <c r="E30" s="7">
        <v>0.6</v>
      </c>
      <c r="F30" s="7">
        <f>Д.П.!F33</f>
        <v>50.98</v>
      </c>
      <c r="G30" s="189">
        <f t="shared" si="1"/>
        <v>30.587999999999997</v>
      </c>
      <c r="H30" s="57"/>
      <c r="I30" s="258"/>
      <c r="J30" s="259"/>
      <c r="K30" s="259"/>
      <c r="L30" s="260"/>
      <c r="M30" s="261"/>
      <c r="N30" s="261"/>
      <c r="O30" s="261"/>
    </row>
    <row r="31" spans="1:16">
      <c r="A31" s="458" t="s">
        <v>19</v>
      </c>
      <c r="B31" s="408"/>
      <c r="C31" s="408"/>
      <c r="D31" s="7">
        <v>0.01</v>
      </c>
      <c r="E31" s="7">
        <v>0.12</v>
      </c>
      <c r="F31" s="7">
        <f>F22</f>
        <v>162.18</v>
      </c>
      <c r="G31" s="189">
        <f t="shared" si="1"/>
        <v>19.461600000000001</v>
      </c>
      <c r="H31" s="57"/>
      <c r="I31" s="258"/>
      <c r="J31" s="259"/>
      <c r="K31" s="259"/>
      <c r="L31" s="260"/>
      <c r="M31" s="261"/>
      <c r="N31" s="261"/>
      <c r="O31" s="262"/>
    </row>
    <row r="32" spans="1:16">
      <c r="A32" s="428" t="s">
        <v>178</v>
      </c>
      <c r="B32" s="429"/>
      <c r="C32" s="429"/>
      <c r="D32" s="7">
        <v>200</v>
      </c>
      <c r="E32" s="7"/>
      <c r="F32" s="31" t="s">
        <v>126</v>
      </c>
      <c r="G32" s="189"/>
      <c r="H32" s="57"/>
      <c r="I32" s="251"/>
      <c r="J32" s="252"/>
      <c r="K32" s="252"/>
      <c r="L32" s="254"/>
      <c r="M32" s="12"/>
      <c r="N32" s="12"/>
      <c r="O32" s="114"/>
    </row>
    <row r="33" spans="1:16">
      <c r="A33" s="458" t="s">
        <v>180</v>
      </c>
      <c r="B33" s="482"/>
      <c r="C33" s="482"/>
      <c r="D33" s="7">
        <v>0.02</v>
      </c>
      <c r="E33" s="7">
        <v>0.875</v>
      </c>
      <c r="F33" s="7">
        <v>230</v>
      </c>
      <c r="G33" s="189">
        <f t="shared" si="1"/>
        <v>201.25</v>
      </c>
      <c r="H33" s="57"/>
      <c r="I33" s="113"/>
      <c r="J33" s="72"/>
      <c r="K33" s="72"/>
      <c r="L33" s="75"/>
      <c r="M33" s="12"/>
      <c r="N33" s="12"/>
      <c r="O33" s="133">
        <f>SUM(O9:O32)</f>
        <v>2159.0776000000001</v>
      </c>
    </row>
    <row r="34" spans="1:16">
      <c r="A34" s="495" t="s">
        <v>24</v>
      </c>
      <c r="B34" s="482"/>
      <c r="C34" s="482"/>
      <c r="D34" s="7">
        <v>0.02</v>
      </c>
      <c r="E34" s="7">
        <v>0.6</v>
      </c>
      <c r="F34" s="7">
        <v>75</v>
      </c>
      <c r="G34" s="189">
        <f t="shared" si="1"/>
        <v>45</v>
      </c>
      <c r="H34" s="57"/>
      <c r="I34" s="459"/>
      <c r="J34" s="460"/>
      <c r="K34" s="460"/>
      <c r="L34" s="497"/>
      <c r="M34" s="12"/>
      <c r="N34" s="12"/>
      <c r="O34" s="142"/>
    </row>
    <row r="35" spans="1:16">
      <c r="A35" s="551" t="s">
        <v>114</v>
      </c>
      <c r="B35" s="552"/>
      <c r="C35" s="552"/>
      <c r="D35" s="303">
        <v>50</v>
      </c>
      <c r="E35" s="304"/>
      <c r="F35" s="305" t="s">
        <v>74</v>
      </c>
      <c r="G35" s="306"/>
      <c r="H35" s="57"/>
      <c r="I35" s="396"/>
      <c r="J35" s="397"/>
      <c r="K35" s="397"/>
      <c r="L35" s="398"/>
      <c r="M35" s="1"/>
      <c r="N35" s="1"/>
      <c r="O35" s="114"/>
    </row>
    <row r="36" spans="1:16">
      <c r="A36" s="542" t="s">
        <v>168</v>
      </c>
      <c r="B36" s="543"/>
      <c r="C36" s="543"/>
      <c r="D36" s="307">
        <v>0.1</v>
      </c>
      <c r="E36" s="315">
        <v>1</v>
      </c>
      <c r="F36" s="303">
        <f>Д.П.!F37</f>
        <v>45</v>
      </c>
      <c r="G36" s="306">
        <f t="shared" ref="G36:G41" si="2">E36*F36</f>
        <v>45</v>
      </c>
      <c r="H36" s="57"/>
      <c r="I36" s="396"/>
      <c r="J36" s="397"/>
      <c r="K36" s="397"/>
      <c r="L36" s="398"/>
      <c r="M36" s="1"/>
      <c r="N36" s="1"/>
      <c r="O36" s="114"/>
    </row>
    <row r="37" spans="1:16">
      <c r="A37" s="542" t="s">
        <v>124</v>
      </c>
      <c r="B37" s="543"/>
      <c r="C37" s="543"/>
      <c r="D37" s="307">
        <v>0.03</v>
      </c>
      <c r="E37" s="315">
        <v>0</v>
      </c>
      <c r="F37" s="303">
        <v>160</v>
      </c>
      <c r="G37" s="306">
        <f t="shared" si="2"/>
        <v>0</v>
      </c>
      <c r="H37" s="57"/>
      <c r="I37" s="437" t="s">
        <v>120</v>
      </c>
      <c r="J37" s="394"/>
      <c r="K37" s="394"/>
      <c r="L37" s="395"/>
      <c r="M37" s="1"/>
      <c r="N37" s="1"/>
      <c r="O37" s="114"/>
    </row>
    <row r="38" spans="1:16">
      <c r="A38" s="542" t="s">
        <v>40</v>
      </c>
      <c r="B38" s="544"/>
      <c r="C38" s="544"/>
      <c r="D38" s="307">
        <v>1.7000000000000001E-2</v>
      </c>
      <c r="E38" s="315">
        <v>0.5</v>
      </c>
      <c r="F38" s="303">
        <f>F21</f>
        <v>55</v>
      </c>
      <c r="G38" s="306">
        <f t="shared" si="2"/>
        <v>27.5</v>
      </c>
      <c r="H38" s="57"/>
      <c r="I38" s="458"/>
      <c r="J38" s="408"/>
      <c r="K38" s="408"/>
      <c r="L38" s="408"/>
      <c r="M38" s="1"/>
      <c r="N38" s="1"/>
      <c r="O38" s="114"/>
    </row>
    <row r="39" spans="1:16">
      <c r="A39" s="542" t="s">
        <v>41</v>
      </c>
      <c r="B39" s="544"/>
      <c r="C39" s="544"/>
      <c r="D39" s="307">
        <v>1.7000000000000001E-2</v>
      </c>
      <c r="E39" s="315">
        <v>0.5</v>
      </c>
      <c r="F39" s="303">
        <f>F13</f>
        <v>65</v>
      </c>
      <c r="G39" s="306">
        <f t="shared" si="2"/>
        <v>32.5</v>
      </c>
      <c r="I39" s="458"/>
      <c r="J39" s="408"/>
      <c r="K39" s="408"/>
      <c r="L39" s="408"/>
      <c r="M39" s="1"/>
      <c r="N39" s="1"/>
      <c r="O39" s="93"/>
      <c r="P39" s="16"/>
    </row>
    <row r="40" spans="1:16">
      <c r="A40" s="542" t="s">
        <v>85</v>
      </c>
      <c r="B40" s="543"/>
      <c r="C40" s="543"/>
      <c r="D40" s="307">
        <v>3.0000000000000001E-3</v>
      </c>
      <c r="E40" s="315">
        <v>0.1</v>
      </c>
      <c r="F40" s="303">
        <f>Д.П.!F41</f>
        <v>75</v>
      </c>
      <c r="G40" s="306">
        <f t="shared" si="2"/>
        <v>7.5</v>
      </c>
      <c r="I40" s="468"/>
      <c r="J40" s="402"/>
      <c r="K40" s="402"/>
      <c r="L40" s="402"/>
      <c r="M40" s="1"/>
      <c r="N40" s="1"/>
      <c r="O40" s="23"/>
    </row>
    <row r="41" spans="1:16">
      <c r="A41" s="545" t="s">
        <v>19</v>
      </c>
      <c r="B41" s="546"/>
      <c r="C41" s="547"/>
      <c r="D41" s="307">
        <v>0.01</v>
      </c>
      <c r="E41" s="315">
        <v>0.3</v>
      </c>
      <c r="F41" s="303">
        <f>F22</f>
        <v>162.18</v>
      </c>
      <c r="G41" s="306">
        <f t="shared" si="2"/>
        <v>48.654000000000003</v>
      </c>
      <c r="I41" s="484"/>
      <c r="J41" s="461"/>
      <c r="K41" s="461"/>
      <c r="L41" s="461"/>
      <c r="M41" s="141"/>
      <c r="N41" s="141"/>
      <c r="O41" s="122"/>
    </row>
    <row r="42" spans="1:16">
      <c r="A42" s="540"/>
      <c r="B42" s="541"/>
      <c r="C42" s="541"/>
      <c r="D42" s="303"/>
      <c r="E42" s="303"/>
      <c r="F42" s="303"/>
      <c r="G42" s="310"/>
      <c r="I42" s="468"/>
      <c r="J42" s="402"/>
      <c r="K42" s="402"/>
      <c r="L42" s="402"/>
      <c r="M42" s="11"/>
      <c r="N42" s="1"/>
      <c r="O42" s="23"/>
    </row>
    <row r="43" spans="1:16">
      <c r="A43" s="229"/>
      <c r="B43" s="66"/>
      <c r="C43" s="67"/>
      <c r="D43" s="33"/>
      <c r="E43" s="33"/>
      <c r="F43" s="33"/>
      <c r="G43" s="189">
        <f t="shared" si="1"/>
        <v>0</v>
      </c>
      <c r="I43" s="468"/>
      <c r="J43" s="402"/>
      <c r="K43" s="402"/>
      <c r="L43" s="402"/>
      <c r="M43" s="11"/>
      <c r="N43" s="1"/>
      <c r="O43" s="23"/>
    </row>
    <row r="44" spans="1:16">
      <c r="A44" s="459" t="s">
        <v>192</v>
      </c>
      <c r="B44" s="460"/>
      <c r="C44" s="497"/>
      <c r="D44" s="291">
        <f>E44/E9</f>
        <v>0</v>
      </c>
      <c r="E44" s="33">
        <v>0</v>
      </c>
      <c r="F44" s="33">
        <f>'[1]ноябрь 2025г'!$AP$187</f>
        <v>591.79999999999995</v>
      </c>
      <c r="G44" s="189">
        <f>E44*F44</f>
        <v>0</v>
      </c>
      <c r="I44" s="468"/>
      <c r="J44" s="402"/>
      <c r="K44" s="402"/>
      <c r="L44" s="402"/>
      <c r="M44" s="11"/>
      <c r="N44" s="1"/>
      <c r="O44" s="23"/>
    </row>
    <row r="45" spans="1:16">
      <c r="A45" s="339" t="s">
        <v>177</v>
      </c>
      <c r="B45" s="271"/>
      <c r="C45" s="272"/>
      <c r="D45" s="33">
        <v>0.2</v>
      </c>
      <c r="E45" s="33">
        <v>30</v>
      </c>
      <c r="F45" s="33">
        <f>Б.П.!F31</f>
        <v>0</v>
      </c>
      <c r="G45" s="189">
        <f>E45*F45</f>
        <v>0</v>
      </c>
      <c r="I45" s="396"/>
      <c r="J45" s="397"/>
      <c r="K45" s="397"/>
      <c r="L45" s="398"/>
      <c r="M45" s="11"/>
      <c r="N45" s="1"/>
      <c r="O45" s="23"/>
    </row>
    <row r="46" spans="1:16">
      <c r="A46" s="273"/>
      <c r="B46" s="271"/>
      <c r="C46" s="272"/>
      <c r="D46" s="33"/>
      <c r="E46" s="33"/>
      <c r="F46" s="33"/>
      <c r="G46" s="189"/>
      <c r="I46" s="396"/>
      <c r="J46" s="397"/>
      <c r="K46" s="397"/>
      <c r="L46" s="398"/>
      <c r="M46" s="11"/>
      <c r="N46" s="1"/>
      <c r="O46" s="23"/>
    </row>
    <row r="47" spans="1:16">
      <c r="A47" s="273"/>
      <c r="B47" s="271"/>
      <c r="C47" s="272"/>
      <c r="D47" s="33"/>
      <c r="E47" s="33"/>
      <c r="F47" s="33"/>
      <c r="G47" s="189"/>
      <c r="I47" s="396"/>
      <c r="J47" s="397"/>
      <c r="K47" s="397"/>
      <c r="L47" s="398"/>
      <c r="M47" s="11"/>
      <c r="N47" s="1"/>
      <c r="O47" s="23"/>
    </row>
    <row r="48" spans="1:16">
      <c r="A48" s="251"/>
      <c r="B48" s="252"/>
      <c r="C48" s="254"/>
      <c r="D48" s="33"/>
      <c r="E48" s="33"/>
      <c r="F48" s="33"/>
      <c r="G48" s="189"/>
      <c r="I48" s="396"/>
      <c r="J48" s="397"/>
      <c r="K48" s="397"/>
      <c r="L48" s="398"/>
      <c r="M48" s="11"/>
      <c r="N48" s="1"/>
      <c r="O48" s="23"/>
    </row>
    <row r="49" spans="1:15">
      <c r="A49" s="459"/>
      <c r="B49" s="460"/>
      <c r="C49" s="497"/>
      <c r="D49" s="33"/>
      <c r="E49" s="33"/>
      <c r="F49" s="33"/>
      <c r="G49" s="264">
        <f>SUM(G9:G48)</f>
        <v>2159.0776000000001</v>
      </c>
      <c r="I49" s="468"/>
      <c r="J49" s="402"/>
      <c r="K49" s="402"/>
      <c r="L49" s="402"/>
      <c r="M49" s="11"/>
      <c r="N49" s="1"/>
      <c r="O49" s="23"/>
    </row>
    <row r="50" spans="1:15" ht="15.75" thickBot="1">
      <c r="A50" s="548"/>
      <c r="B50" s="549"/>
      <c r="C50" s="550"/>
      <c r="D50" s="186"/>
      <c r="E50" s="186"/>
      <c r="F50" s="186"/>
      <c r="G50" s="37">
        <f>G49/E9</f>
        <v>71.969253333333342</v>
      </c>
      <c r="I50" s="468"/>
      <c r="J50" s="402"/>
      <c r="K50" s="402"/>
      <c r="L50" s="402"/>
      <c r="M50" s="11"/>
      <c r="N50" s="1"/>
      <c r="O50" s="23"/>
    </row>
    <row r="51" spans="1:15">
      <c r="D51" s="188"/>
      <c r="E51" s="188"/>
      <c r="F51" s="188"/>
      <c r="G51" s="188"/>
    </row>
  </sheetData>
  <mergeCells count="82">
    <mergeCell ref="I48:L48"/>
    <mergeCell ref="I49:L49"/>
    <mergeCell ref="I50:L50"/>
    <mergeCell ref="I47:L47"/>
    <mergeCell ref="I46:L46"/>
    <mergeCell ref="I45:L45"/>
    <mergeCell ref="I43:L43"/>
    <mergeCell ref="I44:L44"/>
    <mergeCell ref="I13:L13"/>
    <mergeCell ref="I36:L36"/>
    <mergeCell ref="I35:L35"/>
    <mergeCell ref="A31:C31"/>
    <mergeCell ref="I34:L34"/>
    <mergeCell ref="A15:C15"/>
    <mergeCell ref="A16:C16"/>
    <mergeCell ref="A24:C24"/>
    <mergeCell ref="I24:L24"/>
    <mergeCell ref="I23:L23"/>
    <mergeCell ref="I25:L25"/>
    <mergeCell ref="I17:L17"/>
    <mergeCell ref="A20:C20"/>
    <mergeCell ref="A26:C26"/>
    <mergeCell ref="A18:C18"/>
    <mergeCell ref="A19:C19"/>
    <mergeCell ref="I20:L20"/>
    <mergeCell ref="A23:C23"/>
    <mergeCell ref="A22:C22"/>
    <mergeCell ref="A1:H2"/>
    <mergeCell ref="I1:O2"/>
    <mergeCell ref="A3:H4"/>
    <mergeCell ref="I3:O4"/>
    <mergeCell ref="A5:H5"/>
    <mergeCell ref="I5:O5"/>
    <mergeCell ref="A9:C9"/>
    <mergeCell ref="I9:L9"/>
    <mergeCell ref="I18:L18"/>
    <mergeCell ref="A17:C17"/>
    <mergeCell ref="I19:L19"/>
    <mergeCell ref="A12:C12"/>
    <mergeCell ref="I10:L10"/>
    <mergeCell ref="A13:C13"/>
    <mergeCell ref="I16:L16"/>
    <mergeCell ref="I11:L11"/>
    <mergeCell ref="A11:C11"/>
    <mergeCell ref="I14:L14"/>
    <mergeCell ref="I12:L12"/>
    <mergeCell ref="A10:C10"/>
    <mergeCell ref="I15:L15"/>
    <mergeCell ref="A14:C14"/>
    <mergeCell ref="A6:H6"/>
    <mergeCell ref="I6:O7"/>
    <mergeCell ref="A7:H7"/>
    <mergeCell ref="A8:C8"/>
    <mergeCell ref="I8:L8"/>
    <mergeCell ref="A50:C50"/>
    <mergeCell ref="A28:C28"/>
    <mergeCell ref="A32:C32"/>
    <mergeCell ref="I37:L37"/>
    <mergeCell ref="A33:C33"/>
    <mergeCell ref="I42:L42"/>
    <mergeCell ref="A49:C49"/>
    <mergeCell ref="A34:C34"/>
    <mergeCell ref="A44:C44"/>
    <mergeCell ref="I40:L40"/>
    <mergeCell ref="I38:L38"/>
    <mergeCell ref="A29:C29"/>
    <mergeCell ref="I39:L39"/>
    <mergeCell ref="I41:L41"/>
    <mergeCell ref="A35:C35"/>
    <mergeCell ref="A36:C36"/>
    <mergeCell ref="A21:C21"/>
    <mergeCell ref="A30:C30"/>
    <mergeCell ref="I22:L22"/>
    <mergeCell ref="A25:C25"/>
    <mergeCell ref="A27:C27"/>
    <mergeCell ref="I21:L21"/>
    <mergeCell ref="A42:C42"/>
    <mergeCell ref="A37:C37"/>
    <mergeCell ref="A38:C38"/>
    <mergeCell ref="A39:C39"/>
    <mergeCell ref="A40:C40"/>
    <mergeCell ref="A41:C4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  <colBreaks count="1" manualBreakCount="1">
    <brk id="1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P92"/>
  <sheetViews>
    <sheetView topLeftCell="A22" workbookViewId="0">
      <selection activeCell="I34" sqref="I34:L34"/>
    </sheetView>
  </sheetViews>
  <sheetFormatPr defaultRowHeight="15"/>
  <cols>
    <col min="7" max="7" width="9.140625" customWidth="1"/>
    <col min="8" max="8" width="9.140625" hidden="1" customWidth="1"/>
    <col min="15" max="15" width="14.7109375" customWidth="1"/>
  </cols>
  <sheetData>
    <row r="1" spans="1:15" ht="15" customHeight="1">
      <c r="A1" s="572" t="s">
        <v>87</v>
      </c>
      <c r="B1" s="573"/>
      <c r="C1" s="573"/>
      <c r="D1" s="573"/>
      <c r="E1" s="573"/>
      <c r="F1" s="573"/>
      <c r="G1" s="573"/>
      <c r="H1" s="574"/>
      <c r="I1" s="578" t="str">
        <f>Б.П.!I1</f>
        <v>Утверждаю: 01 декабря 2025г</v>
      </c>
      <c r="J1" s="579"/>
      <c r="K1" s="579"/>
      <c r="L1" s="579"/>
      <c r="M1" s="579"/>
      <c r="N1" s="579"/>
      <c r="O1" s="580"/>
    </row>
    <row r="2" spans="1:15" ht="15.75" customHeight="1">
      <c r="A2" s="575"/>
      <c r="B2" s="576"/>
      <c r="C2" s="576"/>
      <c r="D2" s="576"/>
      <c r="E2" s="576"/>
      <c r="F2" s="576"/>
      <c r="G2" s="576"/>
      <c r="H2" s="577"/>
      <c r="I2" s="581"/>
      <c r="J2" s="582"/>
      <c r="K2" s="582"/>
      <c r="L2" s="582"/>
      <c r="M2" s="582"/>
      <c r="N2" s="582"/>
      <c r="O2" s="583"/>
    </row>
    <row r="3" spans="1:15" ht="15" customHeight="1">
      <c r="A3" s="584" t="s">
        <v>32</v>
      </c>
      <c r="B3" s="585"/>
      <c r="C3" s="585"/>
      <c r="D3" s="585"/>
      <c r="E3" s="585"/>
      <c r="F3" s="585"/>
      <c r="G3" s="585"/>
      <c r="H3" s="586"/>
      <c r="I3" s="568" t="s">
        <v>97</v>
      </c>
      <c r="J3" s="569"/>
      <c r="K3" s="569"/>
      <c r="L3" s="569"/>
      <c r="M3" s="569"/>
      <c r="N3" s="569"/>
      <c r="O3" s="587"/>
    </row>
    <row r="4" spans="1:15" ht="15" customHeight="1">
      <c r="A4" s="584"/>
      <c r="B4" s="585"/>
      <c r="C4" s="585"/>
      <c r="D4" s="585"/>
      <c r="E4" s="585"/>
      <c r="F4" s="585"/>
      <c r="G4" s="585"/>
      <c r="H4" s="586"/>
      <c r="I4" s="588"/>
      <c r="J4" s="589"/>
      <c r="K4" s="589"/>
      <c r="L4" s="589"/>
      <c r="M4" s="589"/>
      <c r="N4" s="589"/>
      <c r="O4" s="590"/>
    </row>
    <row r="5" spans="1:15" ht="21">
      <c r="A5" s="591" t="s">
        <v>72</v>
      </c>
      <c r="B5" s="592"/>
      <c r="C5" s="592"/>
      <c r="D5" s="592"/>
      <c r="E5" s="592"/>
      <c r="F5" s="592"/>
      <c r="G5" s="592"/>
      <c r="H5" s="593"/>
      <c r="I5" s="594"/>
      <c r="J5" s="595"/>
      <c r="K5" s="595"/>
      <c r="L5" s="595"/>
      <c r="M5" s="595"/>
      <c r="N5" s="595"/>
      <c r="O5" s="596"/>
    </row>
    <row r="6" spans="1:15" ht="15" customHeight="1">
      <c r="A6" s="594" t="s">
        <v>88</v>
      </c>
      <c r="B6" s="595"/>
      <c r="C6" s="595"/>
      <c r="D6" s="595"/>
      <c r="E6" s="595"/>
      <c r="F6" s="595"/>
      <c r="G6" s="595"/>
      <c r="H6" s="596"/>
      <c r="I6" s="597" t="s">
        <v>33</v>
      </c>
      <c r="J6" s="598"/>
      <c r="K6" s="598"/>
      <c r="L6" s="598"/>
      <c r="M6" s="598"/>
      <c r="N6" s="598"/>
      <c r="O6" s="599"/>
    </row>
    <row r="7" spans="1:15" ht="15.75" customHeight="1" thickBot="1">
      <c r="A7" s="603"/>
      <c r="B7" s="603"/>
      <c r="C7" s="603"/>
      <c r="D7" s="603"/>
      <c r="E7" s="603"/>
      <c r="F7" s="603"/>
      <c r="G7" s="603"/>
      <c r="H7" s="604"/>
      <c r="I7" s="600"/>
      <c r="J7" s="601"/>
      <c r="K7" s="601"/>
      <c r="L7" s="601"/>
      <c r="M7" s="601"/>
      <c r="N7" s="601"/>
      <c r="O7" s="602"/>
    </row>
    <row r="8" spans="1:15" ht="15.75" thickBot="1">
      <c r="A8" s="605" t="s">
        <v>34</v>
      </c>
      <c r="B8" s="606"/>
      <c r="C8" s="606"/>
      <c r="D8" s="274" t="s">
        <v>38</v>
      </c>
      <c r="E8" s="275" t="s">
        <v>35</v>
      </c>
      <c r="F8" s="275" t="s">
        <v>36</v>
      </c>
      <c r="G8" s="275" t="s">
        <v>37</v>
      </c>
      <c r="H8" s="275"/>
      <c r="I8" s="607" t="s">
        <v>34</v>
      </c>
      <c r="J8" s="608"/>
      <c r="K8" s="608"/>
      <c r="L8" s="609"/>
      <c r="M8" s="275" t="s">
        <v>35</v>
      </c>
      <c r="N8" s="275" t="s">
        <v>36</v>
      </c>
      <c r="O8" s="275" t="s">
        <v>37</v>
      </c>
    </row>
    <row r="9" spans="1:15">
      <c r="A9" s="578" t="s">
        <v>111</v>
      </c>
      <c r="B9" s="579"/>
      <c r="C9" s="579"/>
      <c r="D9" s="148" t="s">
        <v>59</v>
      </c>
      <c r="E9" s="276">
        <v>10</v>
      </c>
      <c r="F9" s="148" t="s">
        <v>112</v>
      </c>
      <c r="G9" s="277"/>
      <c r="H9" s="278" t="s">
        <v>86</v>
      </c>
      <c r="I9" s="570" t="s">
        <v>18</v>
      </c>
      <c r="J9" s="571"/>
      <c r="K9" s="571"/>
      <c r="L9" s="571"/>
      <c r="M9" s="279">
        <f>E10</f>
        <v>1</v>
      </c>
      <c r="N9" s="280">
        <f>F10</f>
        <v>30</v>
      </c>
      <c r="O9" s="281">
        <f t="shared" ref="O9:O21" si="0">M9*N9</f>
        <v>30</v>
      </c>
    </row>
    <row r="10" spans="1:15">
      <c r="A10" s="476" t="s">
        <v>18</v>
      </c>
      <c r="B10" s="477"/>
      <c r="C10" s="477"/>
      <c r="D10" s="33">
        <v>0.1</v>
      </c>
      <c r="E10" s="33">
        <v>1</v>
      </c>
      <c r="F10" s="33">
        <f>ОВЗ!F10</f>
        <v>30</v>
      </c>
      <c r="G10" s="282">
        <f t="shared" ref="G10:G17" si="1">E10*F10</f>
        <v>30</v>
      </c>
      <c r="H10" s="283"/>
      <c r="I10" s="558" t="str">
        <f>A11</f>
        <v>фасоль</v>
      </c>
      <c r="J10" s="559"/>
      <c r="K10" s="559"/>
      <c r="L10" s="559"/>
      <c r="M10" s="286">
        <f>E11</f>
        <v>0.36</v>
      </c>
      <c r="N10" s="287">
        <f>F11</f>
        <v>150</v>
      </c>
      <c r="O10" s="288">
        <f t="shared" si="0"/>
        <v>54</v>
      </c>
    </row>
    <row r="11" spans="1:15">
      <c r="A11" s="476" t="str">
        <f>Д.П.!A11:D11</f>
        <v>фасоль</v>
      </c>
      <c r="B11" s="477"/>
      <c r="C11" s="477"/>
      <c r="D11" s="289">
        <v>0.06</v>
      </c>
      <c r="E11" s="33">
        <v>0.36</v>
      </c>
      <c r="F11" s="33">
        <f>ОВЗ!F11</f>
        <v>150</v>
      </c>
      <c r="G11" s="282">
        <f t="shared" si="1"/>
        <v>54</v>
      </c>
      <c r="H11" s="290"/>
      <c r="I11" s="558" t="str">
        <f>A12</f>
        <v>лук репчатый</v>
      </c>
      <c r="J11" s="559"/>
      <c r="K11" s="559"/>
      <c r="L11" s="559"/>
      <c r="M11" s="291">
        <f>E12+E21+E38</f>
        <v>0.62999999999999989</v>
      </c>
      <c r="N11" s="287">
        <f>F12</f>
        <v>55</v>
      </c>
      <c r="O11" s="288">
        <f t="shared" si="0"/>
        <v>34.649999999999991</v>
      </c>
    </row>
    <row r="12" spans="1:15">
      <c r="A12" s="476" t="s">
        <v>40</v>
      </c>
      <c r="B12" s="477"/>
      <c r="C12" s="477"/>
      <c r="D12" s="33">
        <v>1.2E-2</v>
      </c>
      <c r="E12" s="33">
        <v>0.18</v>
      </c>
      <c r="F12" s="33">
        <f>ОВЗ!F12</f>
        <v>55</v>
      </c>
      <c r="G12" s="282">
        <f t="shared" si="1"/>
        <v>9.9</v>
      </c>
      <c r="H12" s="283"/>
      <c r="I12" s="558" t="str">
        <f>A13</f>
        <v>морковь</v>
      </c>
      <c r="J12" s="559"/>
      <c r="K12" s="559"/>
      <c r="L12" s="559"/>
      <c r="M12" s="291">
        <f>E13+E39</f>
        <v>0.48</v>
      </c>
      <c r="N12" s="287">
        <f>F13</f>
        <v>65</v>
      </c>
      <c r="O12" s="288">
        <f t="shared" si="0"/>
        <v>31.2</v>
      </c>
    </row>
    <row r="13" spans="1:15">
      <c r="A13" s="558" t="s">
        <v>41</v>
      </c>
      <c r="B13" s="559"/>
      <c r="C13" s="559"/>
      <c r="D13" s="289">
        <v>1.2E-2</v>
      </c>
      <c r="E13" s="33">
        <v>0.18</v>
      </c>
      <c r="F13" s="33">
        <f>ОВЗ!F13</f>
        <v>65</v>
      </c>
      <c r="G13" s="282">
        <f t="shared" si="1"/>
        <v>11.7</v>
      </c>
      <c r="H13" s="283"/>
      <c r="I13" s="455" t="str">
        <f>A26</f>
        <v>мука</v>
      </c>
      <c r="J13" s="456"/>
      <c r="K13" s="456"/>
      <c r="L13" s="457"/>
      <c r="M13" s="286">
        <f>E26+E44</f>
        <v>0</v>
      </c>
      <c r="N13" s="287">
        <f>F26</f>
        <v>39</v>
      </c>
      <c r="O13" s="288">
        <f t="shared" si="0"/>
        <v>0</v>
      </c>
    </row>
    <row r="14" spans="1:15">
      <c r="A14" s="476" t="s">
        <v>19</v>
      </c>
      <c r="B14" s="477"/>
      <c r="C14" s="477"/>
      <c r="D14" s="33">
        <v>5.0000000000000001E-3</v>
      </c>
      <c r="E14" s="33">
        <v>7.4999999999999997E-2</v>
      </c>
      <c r="F14" s="33">
        <f>ОВЗ!F14</f>
        <v>162.18</v>
      </c>
      <c r="G14" s="282">
        <f t="shared" si="1"/>
        <v>12.163500000000001</v>
      </c>
      <c r="H14" s="283"/>
      <c r="I14" s="558" t="str">
        <f>A14</f>
        <v>масло растительное</v>
      </c>
      <c r="J14" s="559"/>
      <c r="K14" s="559"/>
      <c r="L14" s="559"/>
      <c r="M14" s="286">
        <f>E14+E22+E31+E41</f>
        <v>0.47499999999999998</v>
      </c>
      <c r="N14" s="287">
        <f>F14</f>
        <v>162.18</v>
      </c>
      <c r="O14" s="288">
        <f t="shared" si="0"/>
        <v>77.035499999999999</v>
      </c>
    </row>
    <row r="15" spans="1:15">
      <c r="A15" s="476" t="s">
        <v>69</v>
      </c>
      <c r="B15" s="477"/>
      <c r="C15" s="477"/>
      <c r="D15" s="33">
        <v>2.7E-2</v>
      </c>
      <c r="E15" s="33">
        <v>0.27</v>
      </c>
      <c r="F15" s="33">
        <f>ОВЗ!F15</f>
        <v>500</v>
      </c>
      <c r="G15" s="282">
        <f t="shared" si="1"/>
        <v>135</v>
      </c>
      <c r="H15" s="283"/>
      <c r="I15" s="558" t="str">
        <f>A15</f>
        <v>мясо</v>
      </c>
      <c r="J15" s="559"/>
      <c r="K15" s="559"/>
      <c r="L15" s="559"/>
      <c r="M15" s="286">
        <f>E15+E19</f>
        <v>1.07</v>
      </c>
      <c r="N15" s="287">
        <f>F15</f>
        <v>500</v>
      </c>
      <c r="O15" s="288">
        <f t="shared" si="0"/>
        <v>535</v>
      </c>
    </row>
    <row r="16" spans="1:15">
      <c r="A16" s="476" t="s">
        <v>162</v>
      </c>
      <c r="B16" s="559"/>
      <c r="C16" s="559"/>
      <c r="D16" s="33">
        <v>1E-3</v>
      </c>
      <c r="E16" s="33">
        <v>0</v>
      </c>
      <c r="F16" s="33">
        <v>390</v>
      </c>
      <c r="G16" s="282">
        <f t="shared" si="1"/>
        <v>0</v>
      </c>
      <c r="H16" s="283"/>
      <c r="I16" s="558" t="str">
        <f>A16</f>
        <v>зелень укроп</v>
      </c>
      <c r="J16" s="559"/>
      <c r="K16" s="559"/>
      <c r="L16" s="559"/>
      <c r="M16" s="291">
        <f>E16</f>
        <v>0</v>
      </c>
      <c r="N16" s="287">
        <f>F16</f>
        <v>390</v>
      </c>
      <c r="O16" s="288">
        <f t="shared" si="0"/>
        <v>0</v>
      </c>
    </row>
    <row r="17" spans="1:16">
      <c r="A17" s="568" t="s">
        <v>25</v>
      </c>
      <c r="B17" s="569"/>
      <c r="C17" s="569"/>
      <c r="D17" s="33">
        <v>3.0000000000000001E-3</v>
      </c>
      <c r="E17" s="33">
        <v>0</v>
      </c>
      <c r="F17" s="33">
        <f>ОВЗ!F17</f>
        <v>20</v>
      </c>
      <c r="G17" s="282">
        <f t="shared" si="1"/>
        <v>0</v>
      </c>
      <c r="H17" s="283"/>
      <c r="I17" s="558" t="str">
        <f>A17</f>
        <v>соль</v>
      </c>
      <c r="J17" s="559"/>
      <c r="K17" s="559"/>
      <c r="L17" s="559"/>
      <c r="M17" s="286">
        <f>E17</f>
        <v>0</v>
      </c>
      <c r="N17" s="287">
        <f>F17</f>
        <v>20</v>
      </c>
      <c r="O17" s="288">
        <f t="shared" si="0"/>
        <v>0</v>
      </c>
    </row>
    <row r="18" spans="1:16">
      <c r="A18" s="568" t="s">
        <v>149</v>
      </c>
      <c r="B18" s="569"/>
      <c r="C18" s="569"/>
      <c r="D18" s="33" t="s">
        <v>117</v>
      </c>
      <c r="E18" s="33"/>
      <c r="F18" s="292" t="s">
        <v>116</v>
      </c>
      <c r="G18" s="293"/>
      <c r="H18" s="283"/>
      <c r="I18" s="558" t="str">
        <f>A23</f>
        <v>яйцо столовое</v>
      </c>
      <c r="J18" s="559"/>
      <c r="K18" s="559"/>
      <c r="L18" s="559"/>
      <c r="M18" s="286">
        <f>E23</f>
        <v>2</v>
      </c>
      <c r="N18" s="33">
        <f>F23</f>
        <v>7</v>
      </c>
      <c r="O18" s="288">
        <f t="shared" si="0"/>
        <v>14</v>
      </c>
    </row>
    <row r="19" spans="1:16">
      <c r="A19" s="476" t="s">
        <v>159</v>
      </c>
      <c r="B19" s="477"/>
      <c r="C19" s="477"/>
      <c r="D19" s="33">
        <v>0.08</v>
      </c>
      <c r="E19" s="12">
        <v>0.8</v>
      </c>
      <c r="F19" s="33">
        <f>ОВЗ!F19</f>
        <v>500</v>
      </c>
      <c r="G19" s="326">
        <f t="shared" ref="G19:G24" si="2">E19*F19</f>
        <v>400</v>
      </c>
      <c r="H19" s="283"/>
      <c r="I19" s="558" t="str">
        <f>A24</f>
        <v>масло сливочное</v>
      </c>
      <c r="J19" s="559"/>
      <c r="K19" s="559"/>
      <c r="L19" s="559"/>
      <c r="M19" s="291">
        <f>E24+E27</f>
        <v>0.06</v>
      </c>
      <c r="N19" s="33">
        <f>F24</f>
        <v>975.5</v>
      </c>
      <c r="O19" s="288">
        <f t="shared" si="0"/>
        <v>58.53</v>
      </c>
    </row>
    <row r="20" spans="1:16">
      <c r="A20" s="476" t="s">
        <v>118</v>
      </c>
      <c r="B20" s="477"/>
      <c r="C20" s="477"/>
      <c r="D20" s="33">
        <v>0.01</v>
      </c>
      <c r="E20" s="33">
        <v>0</v>
      </c>
      <c r="F20" s="33">
        <f>ОВЗ!F20</f>
        <v>0</v>
      </c>
      <c r="G20" s="282">
        <f t="shared" si="2"/>
        <v>0</v>
      </c>
      <c r="H20" s="283"/>
      <c r="I20" s="558" t="str">
        <f>A34</f>
        <v>сахар</v>
      </c>
      <c r="J20" s="559"/>
      <c r="K20" s="559"/>
      <c r="L20" s="559"/>
      <c r="M20" s="286">
        <f>E34+E40+E46+E53</f>
        <v>0.4</v>
      </c>
      <c r="N20" s="33">
        <f>F34</f>
        <v>75</v>
      </c>
      <c r="O20" s="288">
        <f t="shared" si="0"/>
        <v>30</v>
      </c>
    </row>
    <row r="21" spans="1:16">
      <c r="A21" s="476" t="s">
        <v>40</v>
      </c>
      <c r="B21" s="477"/>
      <c r="C21" s="477"/>
      <c r="D21" s="33">
        <v>0.01</v>
      </c>
      <c r="E21" s="33">
        <v>0.15</v>
      </c>
      <c r="F21" s="33">
        <f>ОВЗ!F21</f>
        <v>55</v>
      </c>
      <c r="G21" s="282">
        <f t="shared" si="2"/>
        <v>8.25</v>
      </c>
      <c r="H21" s="283"/>
      <c r="I21" s="558" t="str">
        <f>A29</f>
        <v>макароны отварные</v>
      </c>
      <c r="J21" s="559"/>
      <c r="K21" s="559"/>
      <c r="L21" s="559"/>
      <c r="M21" s="286">
        <f>E30</f>
        <v>0.5</v>
      </c>
      <c r="N21" s="33">
        <f>F30</f>
        <v>50.98</v>
      </c>
      <c r="O21" s="288">
        <f t="shared" si="0"/>
        <v>25.49</v>
      </c>
    </row>
    <row r="22" spans="1:16">
      <c r="A22" s="476" t="s">
        <v>19</v>
      </c>
      <c r="B22" s="477"/>
      <c r="C22" s="477"/>
      <c r="D22" s="33">
        <v>0.01</v>
      </c>
      <c r="E22" s="33">
        <v>0.15</v>
      </c>
      <c r="F22" s="33">
        <f>ОВЗ!F22</f>
        <v>162.18</v>
      </c>
      <c r="G22" s="282">
        <f t="shared" si="2"/>
        <v>24.327000000000002</v>
      </c>
      <c r="H22" s="283"/>
      <c r="I22" s="455" t="str">
        <f>A45</f>
        <v xml:space="preserve">дрожжи </v>
      </c>
      <c r="J22" s="456"/>
      <c r="K22" s="456"/>
      <c r="L22" s="457"/>
      <c r="M22" s="291">
        <f>E45</f>
        <v>0</v>
      </c>
      <c r="N22" s="33">
        <f>F45</f>
        <v>158</v>
      </c>
      <c r="O22" s="288">
        <f t="shared" ref="O22:O26" si="3">M22*N22</f>
        <v>0</v>
      </c>
    </row>
    <row r="23" spans="1:16">
      <c r="A23" s="476" t="s">
        <v>39</v>
      </c>
      <c r="B23" s="477"/>
      <c r="C23" s="477"/>
      <c r="D23" s="33">
        <v>8.0000000000000002E-3</v>
      </c>
      <c r="E23" s="33">
        <v>2</v>
      </c>
      <c r="F23" s="33">
        <f>ОВЗ!F23</f>
        <v>7</v>
      </c>
      <c r="G23" s="282">
        <f t="shared" si="2"/>
        <v>14</v>
      </c>
      <c r="H23" s="283"/>
      <c r="I23" s="455" t="str">
        <f>A47</f>
        <v>маргарин</v>
      </c>
      <c r="J23" s="456"/>
      <c r="K23" s="456"/>
      <c r="L23" s="457"/>
      <c r="M23" s="291">
        <f>E47</f>
        <v>0</v>
      </c>
      <c r="N23" s="33">
        <f>F47</f>
        <v>195</v>
      </c>
      <c r="O23" s="288">
        <f t="shared" si="3"/>
        <v>0</v>
      </c>
    </row>
    <row r="24" spans="1:16">
      <c r="A24" s="476" t="s">
        <v>17</v>
      </c>
      <c r="B24" s="477"/>
      <c r="C24" s="477"/>
      <c r="D24" s="33">
        <v>4.0000000000000001E-3</v>
      </c>
      <c r="E24" s="33">
        <v>0.06</v>
      </c>
      <c r="F24" s="33">
        <f>ОВЗ!F24</f>
        <v>975.5</v>
      </c>
      <c r="G24" s="282">
        <f t="shared" si="2"/>
        <v>58.53</v>
      </c>
      <c r="H24" s="283"/>
      <c r="I24" s="455" t="str">
        <f>A48</f>
        <v>помадка</v>
      </c>
      <c r="J24" s="456"/>
      <c r="K24" s="456"/>
      <c r="L24" s="457"/>
      <c r="M24" s="291">
        <f>E48</f>
        <v>0</v>
      </c>
      <c r="N24" s="33">
        <f>F48</f>
        <v>282</v>
      </c>
      <c r="O24" s="288">
        <f t="shared" si="3"/>
        <v>0</v>
      </c>
    </row>
    <row r="25" spans="1:16">
      <c r="A25" s="568" t="s">
        <v>160</v>
      </c>
      <c r="B25" s="569"/>
      <c r="C25" s="569"/>
      <c r="D25" s="33">
        <v>50</v>
      </c>
      <c r="E25" s="33"/>
      <c r="F25" s="292" t="s">
        <v>119</v>
      </c>
      <c r="G25" s="282"/>
      <c r="H25" s="283"/>
      <c r="I25" s="265" t="str">
        <f>A51</f>
        <v>Чай .</v>
      </c>
      <c r="J25" s="266"/>
      <c r="K25" s="266"/>
      <c r="L25" s="267"/>
      <c r="M25" s="291">
        <f>E51</f>
        <v>0.01</v>
      </c>
      <c r="N25" s="33">
        <f>F51</f>
        <v>1300</v>
      </c>
      <c r="O25" s="288">
        <f t="shared" si="3"/>
        <v>13</v>
      </c>
      <c r="P25" s="16"/>
    </row>
    <row r="26" spans="1:16">
      <c r="A26" s="558" t="s">
        <v>23</v>
      </c>
      <c r="B26" s="559"/>
      <c r="C26" s="559"/>
      <c r="D26" s="33">
        <v>5.0000000000000001E-3</v>
      </c>
      <c r="E26" s="33">
        <v>0</v>
      </c>
      <c r="F26" s="287">
        <v>39</v>
      </c>
      <c r="G26" s="282">
        <f>E26*F26</f>
        <v>0</v>
      </c>
      <c r="H26" s="283"/>
      <c r="I26" s="455" t="str">
        <f>A52</f>
        <v>лимоны свежие</v>
      </c>
      <c r="J26" s="456"/>
      <c r="K26" s="456"/>
      <c r="L26" s="457"/>
      <c r="M26" s="291">
        <f>E52</f>
        <v>0</v>
      </c>
      <c r="N26" s="33">
        <f>F52</f>
        <v>190</v>
      </c>
      <c r="O26" s="288">
        <f t="shared" si="3"/>
        <v>0</v>
      </c>
    </row>
    <row r="27" spans="1:16">
      <c r="A27" s="476" t="s">
        <v>17</v>
      </c>
      <c r="B27" s="559"/>
      <c r="C27" s="559"/>
      <c r="D27" s="33">
        <v>5.0000000000000001E-3</v>
      </c>
      <c r="E27" s="33">
        <v>0</v>
      </c>
      <c r="F27" s="287">
        <f>ОВЗ!F27</f>
        <v>975.5</v>
      </c>
      <c r="G27" s="293">
        <f>E27*F27</f>
        <v>0</v>
      </c>
      <c r="H27" s="283"/>
      <c r="I27" s="455" t="str">
        <f>A33</f>
        <v>компотная смесь</v>
      </c>
      <c r="J27" s="456"/>
      <c r="K27" s="456"/>
      <c r="L27" s="457"/>
      <c r="M27" s="33">
        <f>E33</f>
        <v>0.2</v>
      </c>
      <c r="N27" s="33">
        <f>F33</f>
        <v>230</v>
      </c>
      <c r="O27" s="288">
        <f>M27*N27</f>
        <v>46</v>
      </c>
      <c r="P27" s="16"/>
    </row>
    <row r="28" spans="1:16">
      <c r="A28" s="476" t="s">
        <v>31</v>
      </c>
      <c r="B28" s="559"/>
      <c r="C28" s="559"/>
      <c r="D28" s="33">
        <v>5.0000000000000001E-3</v>
      </c>
      <c r="E28" s="33">
        <v>0</v>
      </c>
      <c r="F28" s="287">
        <f>ОВЗ!F28</f>
        <v>588.29999999999995</v>
      </c>
      <c r="G28" s="282">
        <f>E28*F28</f>
        <v>0</v>
      </c>
      <c r="H28" s="283"/>
      <c r="I28" s="455" t="str">
        <f>A28</f>
        <v>молоко сухое</v>
      </c>
      <c r="J28" s="456"/>
      <c r="K28" s="456"/>
      <c r="L28" s="457"/>
      <c r="M28" s="33">
        <f>E28</f>
        <v>0</v>
      </c>
      <c r="N28" s="33">
        <f>F28</f>
        <v>588.29999999999995</v>
      </c>
      <c r="O28" s="288">
        <f t="shared" ref="O28:O31" si="4">M28*N28</f>
        <v>0</v>
      </c>
    </row>
    <row r="29" spans="1:16">
      <c r="A29" s="568" t="s">
        <v>84</v>
      </c>
      <c r="B29" s="569"/>
      <c r="C29" s="569"/>
      <c r="D29" s="33">
        <v>150</v>
      </c>
      <c r="E29" s="33"/>
      <c r="F29" s="292" t="s">
        <v>113</v>
      </c>
      <c r="G29" s="282"/>
      <c r="H29" s="283"/>
      <c r="I29" s="268" t="str">
        <f>A36</f>
        <v>капуста свежая</v>
      </c>
      <c r="J29" s="269"/>
      <c r="K29" s="269"/>
      <c r="L29" s="270"/>
      <c r="M29" s="320">
        <f>E36</f>
        <v>0.5</v>
      </c>
      <c r="N29" s="321">
        <f>F36</f>
        <v>45</v>
      </c>
      <c r="O29" s="288">
        <f t="shared" si="4"/>
        <v>22.5</v>
      </c>
      <c r="P29" s="16">
        <f>G54-O34</f>
        <v>0</v>
      </c>
    </row>
    <row r="30" spans="1:16">
      <c r="A30" s="476" t="s">
        <v>83</v>
      </c>
      <c r="B30" s="559"/>
      <c r="C30" s="559"/>
      <c r="D30" s="33">
        <v>5.0999999999999997E-2</v>
      </c>
      <c r="E30" s="33">
        <v>0.5</v>
      </c>
      <c r="F30" s="33">
        <f>ОВЗ!F30</f>
        <v>50.98</v>
      </c>
      <c r="G30" s="282">
        <f>E30*F30</f>
        <v>25.49</v>
      </c>
      <c r="H30" s="283"/>
      <c r="I30" s="268" t="str">
        <f>A37</f>
        <v>огурцы свежие</v>
      </c>
      <c r="J30" s="269"/>
      <c r="K30" s="269"/>
      <c r="L30" s="270"/>
      <c r="M30" s="320">
        <f>E37</f>
        <v>0</v>
      </c>
      <c r="N30" s="321">
        <f>F37</f>
        <v>160</v>
      </c>
      <c r="O30" s="288">
        <f t="shared" si="4"/>
        <v>0</v>
      </c>
    </row>
    <row r="31" spans="1:16">
      <c r="A31" s="476" t="s">
        <v>19</v>
      </c>
      <c r="B31" s="477"/>
      <c r="C31" s="477"/>
      <c r="D31" s="33">
        <v>0.01</v>
      </c>
      <c r="E31" s="33">
        <v>0.1</v>
      </c>
      <c r="F31" s="33">
        <f>F14</f>
        <v>162.18</v>
      </c>
      <c r="G31" s="282">
        <f>E31*F31</f>
        <v>16.218</v>
      </c>
      <c r="H31" s="283"/>
      <c r="I31" s="268" t="str">
        <f>A49</f>
        <v>Рогалик с вар сгущ.</v>
      </c>
      <c r="J31" s="269"/>
      <c r="K31" s="269"/>
      <c r="L31" s="270"/>
      <c r="M31" s="33">
        <f>E49</f>
        <v>10</v>
      </c>
      <c r="N31" s="33">
        <f>F49</f>
        <v>20</v>
      </c>
      <c r="O31" s="288">
        <f t="shared" si="4"/>
        <v>200</v>
      </c>
      <c r="P31" s="16"/>
    </row>
    <row r="32" spans="1:16">
      <c r="A32" s="568" t="s">
        <v>179</v>
      </c>
      <c r="B32" s="569"/>
      <c r="C32" s="569"/>
      <c r="D32" s="33">
        <v>200</v>
      </c>
      <c r="E32" s="33"/>
      <c r="F32" s="292" t="s">
        <v>126</v>
      </c>
      <c r="G32" s="282"/>
      <c r="H32" s="283"/>
      <c r="I32" s="268"/>
      <c r="J32" s="269"/>
      <c r="K32" s="269"/>
      <c r="L32" s="270"/>
      <c r="M32" s="33"/>
      <c r="N32" s="33"/>
      <c r="O32" s="288"/>
    </row>
    <row r="33" spans="1:16">
      <c r="A33" s="476" t="s">
        <v>180</v>
      </c>
      <c r="B33" s="559"/>
      <c r="C33" s="559"/>
      <c r="D33" s="33">
        <v>0.02</v>
      </c>
      <c r="E33" s="33">
        <v>0.2</v>
      </c>
      <c r="F33" s="33">
        <v>230</v>
      </c>
      <c r="G33" s="296">
        <f>E33*F33</f>
        <v>46</v>
      </c>
      <c r="H33" s="283"/>
      <c r="I33" s="268"/>
      <c r="J33" s="269"/>
      <c r="K33" s="269"/>
      <c r="L33" s="270"/>
      <c r="M33" s="33"/>
      <c r="N33" s="33"/>
      <c r="O33" s="288"/>
    </row>
    <row r="34" spans="1:16">
      <c r="A34" s="558" t="s">
        <v>24</v>
      </c>
      <c r="B34" s="559"/>
      <c r="C34" s="559"/>
      <c r="D34" s="33">
        <v>0.02</v>
      </c>
      <c r="E34" s="33">
        <v>0.2</v>
      </c>
      <c r="F34" s="33">
        <f>Д.П.!F48</f>
        <v>75</v>
      </c>
      <c r="G34" s="296">
        <f>E34*F34</f>
        <v>15</v>
      </c>
      <c r="H34" s="283"/>
      <c r="I34" s="610"/>
      <c r="J34" s="611"/>
      <c r="K34" s="611"/>
      <c r="L34" s="612"/>
      <c r="M34" s="33"/>
      <c r="N34" s="32" t="s">
        <v>66</v>
      </c>
      <c r="O34" s="294">
        <f>SUM(O9:O33)</f>
        <v>1171.4054999999998</v>
      </c>
    </row>
    <row r="35" spans="1:16">
      <c r="A35" s="551" t="s">
        <v>114</v>
      </c>
      <c r="B35" s="552"/>
      <c r="C35" s="552"/>
      <c r="D35" s="303">
        <v>50</v>
      </c>
      <c r="E35" s="304"/>
      <c r="F35" s="305" t="s">
        <v>74</v>
      </c>
      <c r="G35" s="306"/>
      <c r="H35" s="283"/>
      <c r="I35" s="558"/>
      <c r="J35" s="559"/>
      <c r="K35" s="559"/>
      <c r="L35" s="559"/>
      <c r="M35" s="33"/>
      <c r="N35" s="33">
        <v>1.4</v>
      </c>
      <c r="O35" s="295">
        <f>O34*N35</f>
        <v>1639.9676999999997</v>
      </c>
      <c r="P35">
        <f>O35/E9</f>
        <v>163.99676999999997</v>
      </c>
    </row>
    <row r="36" spans="1:16">
      <c r="A36" s="542" t="s">
        <v>168</v>
      </c>
      <c r="B36" s="543"/>
      <c r="C36" s="543"/>
      <c r="D36" s="307">
        <v>0.1</v>
      </c>
      <c r="E36" s="308">
        <v>0.5</v>
      </c>
      <c r="F36" s="303">
        <f>ОВЗ!F36</f>
        <v>45</v>
      </c>
      <c r="G36" s="306">
        <f t="shared" ref="G36:G41" si="5">E36*F36</f>
        <v>22.5</v>
      </c>
      <c r="H36" s="283"/>
      <c r="I36" s="558"/>
      <c r="J36" s="559"/>
      <c r="K36" s="559"/>
      <c r="L36" s="559"/>
      <c r="M36" s="33"/>
      <c r="N36" s="32" t="s">
        <v>183</v>
      </c>
      <c r="O36" s="117">
        <f>O35-O34</f>
        <v>468.56219999999985</v>
      </c>
    </row>
    <row r="37" spans="1:16">
      <c r="A37" s="542" t="s">
        <v>124</v>
      </c>
      <c r="B37" s="543"/>
      <c r="C37" s="543"/>
      <c r="D37" s="307">
        <v>0.03</v>
      </c>
      <c r="E37" s="308">
        <v>0</v>
      </c>
      <c r="F37" s="303">
        <f>ОВЗ!F37</f>
        <v>160</v>
      </c>
      <c r="G37" s="306">
        <f t="shared" si="5"/>
        <v>0</v>
      </c>
      <c r="H37" s="283"/>
      <c r="I37" s="558"/>
      <c r="J37" s="559"/>
      <c r="K37" s="559"/>
      <c r="L37" s="559"/>
      <c r="M37" s="33"/>
      <c r="N37" s="33"/>
      <c r="O37" s="296"/>
    </row>
    <row r="38" spans="1:16">
      <c r="A38" s="542" t="s">
        <v>40</v>
      </c>
      <c r="B38" s="544"/>
      <c r="C38" s="544"/>
      <c r="D38" s="307">
        <v>1.7000000000000001E-2</v>
      </c>
      <c r="E38" s="309">
        <v>0.3</v>
      </c>
      <c r="F38" s="303">
        <f>ОВЗ!F38</f>
        <v>55</v>
      </c>
      <c r="G38" s="306">
        <f t="shared" si="5"/>
        <v>16.5</v>
      </c>
      <c r="H38" s="283"/>
      <c r="I38" s="498" t="s">
        <v>120</v>
      </c>
      <c r="J38" s="499"/>
      <c r="K38" s="499"/>
      <c r="L38" s="566"/>
      <c r="M38" s="297"/>
      <c r="N38" s="33"/>
      <c r="O38" s="296"/>
    </row>
    <row r="39" spans="1:16">
      <c r="A39" s="542" t="s">
        <v>41</v>
      </c>
      <c r="B39" s="544"/>
      <c r="C39" s="544"/>
      <c r="D39" s="307">
        <v>1.7000000000000001E-2</v>
      </c>
      <c r="E39" s="309">
        <v>0.3</v>
      </c>
      <c r="F39" s="303">
        <f>ОВЗ!F39</f>
        <v>65</v>
      </c>
      <c r="G39" s="306">
        <f t="shared" si="5"/>
        <v>19.5</v>
      </c>
      <c r="H39" s="298"/>
      <c r="I39" s="556"/>
      <c r="J39" s="557"/>
      <c r="K39" s="557"/>
      <c r="L39" s="557"/>
      <c r="M39" s="297"/>
      <c r="N39" s="33"/>
      <c r="O39" s="296"/>
    </row>
    <row r="40" spans="1:16">
      <c r="A40" s="542" t="s">
        <v>85</v>
      </c>
      <c r="B40" s="543"/>
      <c r="C40" s="543"/>
      <c r="D40" s="307">
        <v>3.0000000000000001E-3</v>
      </c>
      <c r="E40" s="308">
        <v>0.05</v>
      </c>
      <c r="F40" s="303">
        <f>ОВЗ!F40</f>
        <v>75</v>
      </c>
      <c r="G40" s="306">
        <f t="shared" si="5"/>
        <v>3.75</v>
      </c>
      <c r="H40" s="298"/>
      <c r="I40" s="556"/>
      <c r="J40" s="557"/>
      <c r="K40" s="557"/>
      <c r="L40" s="557"/>
      <c r="M40" s="297"/>
      <c r="N40" s="33"/>
      <c r="O40" s="296"/>
    </row>
    <row r="41" spans="1:16">
      <c r="A41" s="545" t="s">
        <v>19</v>
      </c>
      <c r="B41" s="546"/>
      <c r="C41" s="547"/>
      <c r="D41" s="307">
        <v>0.01</v>
      </c>
      <c r="E41" s="308">
        <v>0.15</v>
      </c>
      <c r="F41" s="303">
        <f>ОВЗ!F41</f>
        <v>162.18</v>
      </c>
      <c r="G41" s="306">
        <f t="shared" si="5"/>
        <v>24.327000000000002</v>
      </c>
      <c r="H41" s="283"/>
      <c r="I41" s="556"/>
      <c r="J41" s="557"/>
      <c r="K41" s="557"/>
      <c r="L41" s="557"/>
      <c r="M41" s="33"/>
      <c r="N41" s="33"/>
      <c r="O41" s="296"/>
    </row>
    <row r="42" spans="1:16">
      <c r="A42" s="540"/>
      <c r="B42" s="541"/>
      <c r="C42" s="541"/>
      <c r="D42" s="303"/>
      <c r="E42" s="303"/>
      <c r="F42" s="303"/>
      <c r="G42" s="310"/>
      <c r="H42" s="283"/>
      <c r="I42" s="558"/>
      <c r="J42" s="559"/>
      <c r="K42" s="559"/>
      <c r="L42" s="559"/>
      <c r="M42" s="33"/>
      <c r="N42" s="33"/>
      <c r="O42" s="295"/>
    </row>
    <row r="43" spans="1:16">
      <c r="A43" s="498" t="s">
        <v>131</v>
      </c>
      <c r="B43" s="499"/>
      <c r="C43" s="566"/>
      <c r="D43" s="33">
        <v>75</v>
      </c>
      <c r="E43" s="33"/>
      <c r="F43" s="33"/>
      <c r="G43" s="296"/>
      <c r="H43" s="283"/>
      <c r="I43" s="558"/>
      <c r="J43" s="559"/>
      <c r="K43" s="559"/>
      <c r="L43" s="559"/>
      <c r="M43" s="33"/>
      <c r="N43" s="33"/>
      <c r="O43" s="119"/>
    </row>
    <row r="44" spans="1:16">
      <c r="A44" s="455" t="s">
        <v>23</v>
      </c>
      <c r="B44" s="456"/>
      <c r="C44" s="457"/>
      <c r="D44" s="33">
        <v>0.05</v>
      </c>
      <c r="E44" s="33">
        <v>0</v>
      </c>
      <c r="F44" s="33">
        <v>39</v>
      </c>
      <c r="G44" s="119">
        <f t="shared" ref="G44:G49" si="6">E44*F44</f>
        <v>0</v>
      </c>
      <c r="H44" s="283"/>
      <c r="I44" s="558"/>
      <c r="J44" s="559"/>
      <c r="K44" s="559"/>
      <c r="L44" s="559"/>
      <c r="M44" s="33"/>
      <c r="N44" s="33"/>
      <c r="O44" s="296"/>
    </row>
    <row r="45" spans="1:16">
      <c r="A45" s="455" t="s">
        <v>70</v>
      </c>
      <c r="B45" s="456"/>
      <c r="C45" s="457"/>
      <c r="D45" s="33">
        <v>1E-3</v>
      </c>
      <c r="E45" s="33">
        <v>0</v>
      </c>
      <c r="F45" s="33">
        <v>158</v>
      </c>
      <c r="G45" s="296">
        <f t="shared" si="6"/>
        <v>0</v>
      </c>
      <c r="H45" s="283"/>
      <c r="I45" s="556"/>
      <c r="J45" s="557"/>
      <c r="K45" s="557"/>
      <c r="L45" s="557"/>
      <c r="M45" s="33"/>
      <c r="N45" s="33"/>
      <c r="O45" s="296"/>
    </row>
    <row r="46" spans="1:16">
      <c r="A46" s="455" t="s">
        <v>24</v>
      </c>
      <c r="B46" s="456"/>
      <c r="C46" s="457"/>
      <c r="D46" s="33">
        <v>3.0000000000000001E-3</v>
      </c>
      <c r="E46" s="33">
        <v>0</v>
      </c>
      <c r="F46" s="33">
        <v>68</v>
      </c>
      <c r="G46" s="296">
        <f t="shared" si="6"/>
        <v>0</v>
      </c>
      <c r="H46" s="283"/>
      <c r="I46" s="610"/>
      <c r="J46" s="611"/>
      <c r="K46" s="611"/>
      <c r="L46" s="612"/>
      <c r="M46" s="33"/>
      <c r="N46" s="33"/>
      <c r="O46" s="295"/>
    </row>
    <row r="47" spans="1:16">
      <c r="A47" s="556" t="s">
        <v>44</v>
      </c>
      <c r="B47" s="557"/>
      <c r="C47" s="557"/>
      <c r="D47" s="33">
        <v>5.0000000000000001E-3</v>
      </c>
      <c r="E47" s="33">
        <v>0</v>
      </c>
      <c r="F47" s="33">
        <v>195</v>
      </c>
      <c r="G47" s="299">
        <f t="shared" si="6"/>
        <v>0</v>
      </c>
      <c r="H47" s="283"/>
      <c r="I47" s="558"/>
      <c r="J47" s="559"/>
      <c r="K47" s="559"/>
      <c r="L47" s="559"/>
      <c r="M47" s="33"/>
      <c r="N47" s="33"/>
      <c r="O47" s="295"/>
    </row>
    <row r="48" spans="1:16">
      <c r="A48" s="556" t="s">
        <v>130</v>
      </c>
      <c r="B48" s="557"/>
      <c r="C48" s="557"/>
      <c r="D48" s="33">
        <v>2.5000000000000001E-2</v>
      </c>
      <c r="E48" s="33">
        <v>0</v>
      </c>
      <c r="F48" s="33">
        <v>282</v>
      </c>
      <c r="G48" s="296">
        <f t="shared" si="6"/>
        <v>0</v>
      </c>
      <c r="H48" s="283"/>
      <c r="I48" s="284"/>
      <c r="J48" s="285"/>
      <c r="K48" s="285"/>
      <c r="L48" s="285"/>
      <c r="M48" s="33"/>
      <c r="N48" s="33"/>
      <c r="O48" s="295"/>
    </row>
    <row r="49" spans="1:15">
      <c r="A49" s="513" t="s">
        <v>193</v>
      </c>
      <c r="B49" s="557"/>
      <c r="C49" s="557"/>
      <c r="D49" s="33">
        <v>7.4999999999999997E-2</v>
      </c>
      <c r="E49" s="33">
        <v>10</v>
      </c>
      <c r="F49" s="33">
        <v>20</v>
      </c>
      <c r="G49" s="296">
        <f t="shared" si="6"/>
        <v>200</v>
      </c>
      <c r="H49" s="283"/>
      <c r="I49" s="284"/>
      <c r="J49" s="285"/>
      <c r="K49" s="285"/>
      <c r="L49" s="285"/>
      <c r="M49" s="33"/>
      <c r="N49" s="33"/>
      <c r="O49" s="295"/>
    </row>
    <row r="50" spans="1:15">
      <c r="A50" s="564" t="s">
        <v>122</v>
      </c>
      <c r="B50" s="565"/>
      <c r="C50" s="565"/>
      <c r="D50" s="33">
        <v>200</v>
      </c>
      <c r="E50" s="33"/>
      <c r="F50" s="32" t="s">
        <v>121</v>
      </c>
      <c r="G50" s="296"/>
      <c r="H50" s="298"/>
      <c r="I50" s="284"/>
      <c r="J50" s="285"/>
      <c r="K50" s="285"/>
      <c r="L50" s="285"/>
      <c r="M50" s="33"/>
      <c r="N50" s="33"/>
      <c r="O50" s="295"/>
    </row>
    <row r="51" spans="1:15">
      <c r="A51" s="556" t="s">
        <v>71</v>
      </c>
      <c r="B51" s="557"/>
      <c r="C51" s="557"/>
      <c r="D51" s="33">
        <v>1E-3</v>
      </c>
      <c r="E51" s="33">
        <v>0.01</v>
      </c>
      <c r="F51" s="33">
        <v>1300</v>
      </c>
      <c r="G51" s="296">
        <f>E51*F51</f>
        <v>13</v>
      </c>
      <c r="H51" s="298"/>
      <c r="I51" s="558"/>
      <c r="J51" s="559"/>
      <c r="K51" s="559"/>
      <c r="L51" s="559"/>
      <c r="M51" s="33"/>
      <c r="N51" s="33"/>
      <c r="O51" s="119"/>
    </row>
    <row r="52" spans="1:15">
      <c r="A52" s="556" t="s">
        <v>123</v>
      </c>
      <c r="B52" s="557"/>
      <c r="C52" s="557"/>
      <c r="D52" s="33">
        <v>0.01</v>
      </c>
      <c r="E52" s="33">
        <v>0</v>
      </c>
      <c r="F52" s="33">
        <v>190</v>
      </c>
      <c r="G52" s="119">
        <f>E52*F52</f>
        <v>0</v>
      </c>
      <c r="H52" s="207"/>
      <c r="I52" s="558"/>
      <c r="J52" s="559"/>
      <c r="K52" s="559"/>
      <c r="L52" s="559"/>
      <c r="M52" s="33"/>
      <c r="N52" s="33"/>
      <c r="O52" s="296"/>
    </row>
    <row r="53" spans="1:15">
      <c r="A53" s="556" t="s">
        <v>24</v>
      </c>
      <c r="B53" s="557"/>
      <c r="C53" s="557"/>
      <c r="D53" s="33">
        <v>1.4999999999999999E-2</v>
      </c>
      <c r="E53" s="33">
        <v>0.15</v>
      </c>
      <c r="F53" s="33">
        <f>F40</f>
        <v>75</v>
      </c>
      <c r="G53" s="296">
        <f>E53*F53</f>
        <v>11.25</v>
      </c>
      <c r="H53" s="187"/>
      <c r="I53" s="560"/>
      <c r="J53" s="561"/>
      <c r="K53" s="561"/>
      <c r="L53" s="561"/>
      <c r="M53" s="257"/>
      <c r="N53" s="257"/>
      <c r="O53" s="300"/>
    </row>
    <row r="54" spans="1:15">
      <c r="A54" s="558"/>
      <c r="B54" s="559"/>
      <c r="C54" s="613"/>
      <c r="D54" s="257"/>
      <c r="E54" s="301"/>
      <c r="F54" s="301" t="s">
        <v>66</v>
      </c>
      <c r="G54" s="302">
        <f>SUM(G10:G53)</f>
        <v>1171.4054999999998</v>
      </c>
      <c r="H54" s="187"/>
      <c r="I54" s="560"/>
      <c r="J54" s="561"/>
      <c r="K54" s="561"/>
      <c r="L54" s="561"/>
      <c r="M54" s="257"/>
      <c r="N54" s="257"/>
      <c r="O54" s="300"/>
    </row>
    <row r="55" spans="1:15">
      <c r="A55" s="560"/>
      <c r="B55" s="561"/>
      <c r="C55" s="561"/>
      <c r="D55" s="257"/>
      <c r="E55" s="257"/>
      <c r="F55" s="257"/>
      <c r="G55" s="388"/>
      <c r="H55" s="187"/>
      <c r="I55" s="560"/>
      <c r="J55" s="561"/>
      <c r="K55" s="561"/>
      <c r="L55" s="561"/>
      <c r="M55" s="257"/>
      <c r="N55" s="257"/>
      <c r="O55" s="300"/>
    </row>
    <row r="56" spans="1:15">
      <c r="A56" s="557"/>
      <c r="B56" s="557"/>
      <c r="C56" s="557"/>
      <c r="D56" s="33"/>
      <c r="E56" s="33"/>
      <c r="F56" s="33"/>
      <c r="G56" s="286"/>
      <c r="H56" s="7"/>
      <c r="I56" s="562"/>
      <c r="J56" s="562"/>
      <c r="K56" s="562"/>
      <c r="L56" s="562"/>
      <c r="M56" s="33"/>
      <c r="N56" s="33"/>
      <c r="O56" s="33"/>
    </row>
    <row r="57" spans="1:15">
      <c r="A57" s="562"/>
      <c r="B57" s="562"/>
      <c r="C57" s="562"/>
      <c r="D57" s="33"/>
      <c r="E57" s="33"/>
      <c r="F57" s="33"/>
      <c r="G57" s="389"/>
      <c r="H57" s="7"/>
      <c r="I57" s="557"/>
      <c r="J57" s="557"/>
      <c r="K57" s="557"/>
      <c r="L57" s="557"/>
      <c r="M57" s="33"/>
      <c r="N57" s="33"/>
      <c r="O57" s="33"/>
    </row>
    <row r="58" spans="1:15">
      <c r="A58" s="562"/>
      <c r="B58" s="562"/>
      <c r="C58" s="562"/>
      <c r="D58" s="33"/>
      <c r="E58" s="33"/>
      <c r="F58" s="33"/>
      <c r="G58" s="33"/>
      <c r="H58" s="7"/>
      <c r="I58" s="557"/>
      <c r="J58" s="557"/>
      <c r="K58" s="557"/>
      <c r="L58" s="557"/>
      <c r="M58" s="33"/>
      <c r="N58" s="33"/>
      <c r="O58" s="286"/>
    </row>
    <row r="59" spans="1:15">
      <c r="A59" s="562"/>
      <c r="B59" s="562"/>
      <c r="C59" s="562"/>
      <c r="D59" s="7"/>
      <c r="E59" s="7"/>
      <c r="F59" s="7"/>
      <c r="G59" s="7"/>
      <c r="H59" s="7"/>
      <c r="I59" s="557"/>
      <c r="J59" s="557"/>
      <c r="K59" s="557"/>
      <c r="L59" s="557"/>
      <c r="M59" s="33"/>
      <c r="N59" s="33"/>
      <c r="O59" s="33"/>
    </row>
    <row r="60" spans="1:15">
      <c r="A60" s="562"/>
      <c r="B60" s="562"/>
      <c r="C60" s="562"/>
      <c r="D60" s="7"/>
      <c r="E60" s="7"/>
      <c r="F60" s="7"/>
      <c r="G60" s="7"/>
      <c r="H60" s="7"/>
      <c r="I60" s="557"/>
      <c r="J60" s="557"/>
      <c r="K60" s="557"/>
      <c r="L60" s="557"/>
      <c r="M60" s="33"/>
      <c r="N60" s="33"/>
      <c r="O60" s="33"/>
    </row>
    <row r="61" spans="1:15">
      <c r="A61" s="562"/>
      <c r="B61" s="562"/>
      <c r="C61" s="562"/>
      <c r="D61" s="7"/>
      <c r="E61" s="7"/>
      <c r="F61" s="7"/>
      <c r="G61" s="7"/>
      <c r="H61" s="7"/>
      <c r="I61" s="493"/>
      <c r="J61" s="493"/>
      <c r="K61" s="493"/>
      <c r="L61" s="493"/>
      <c r="M61" s="390"/>
      <c r="N61" s="7"/>
      <c r="O61" s="7"/>
    </row>
    <row r="62" spans="1:15">
      <c r="A62" s="562"/>
      <c r="B62" s="562"/>
      <c r="C62" s="562"/>
      <c r="D62" s="7"/>
      <c r="E62" s="7"/>
      <c r="F62" s="7"/>
      <c r="G62" s="7"/>
      <c r="H62" s="7"/>
      <c r="I62" s="493"/>
      <c r="J62" s="493"/>
      <c r="K62" s="493"/>
      <c r="L62" s="493"/>
      <c r="M62" s="390"/>
      <c r="N62" s="7"/>
      <c r="O62" s="7"/>
    </row>
    <row r="63" spans="1:15">
      <c r="A63" s="562"/>
      <c r="B63" s="562"/>
      <c r="C63" s="562"/>
      <c r="D63" s="7"/>
      <c r="E63" s="7"/>
      <c r="F63" s="7"/>
      <c r="G63" s="7"/>
      <c r="H63" s="7"/>
      <c r="I63" s="493"/>
      <c r="J63" s="493"/>
      <c r="K63" s="493"/>
      <c r="L63" s="493"/>
      <c r="M63" s="7"/>
      <c r="N63" s="7"/>
      <c r="O63" s="7"/>
    </row>
    <row r="64" spans="1:15">
      <c r="A64" s="187"/>
      <c r="B64" s="187"/>
      <c r="C64" s="187"/>
      <c r="D64" s="187"/>
      <c r="E64" s="187"/>
      <c r="F64" s="187"/>
      <c r="G64" s="187"/>
      <c r="H64" s="20"/>
      <c r="I64" s="563"/>
      <c r="J64" s="563"/>
      <c r="K64" s="563"/>
      <c r="L64" s="563"/>
      <c r="M64" s="187"/>
      <c r="N64" s="187"/>
      <c r="O64" s="187"/>
    </row>
    <row r="65" spans="1:15">
      <c r="A65" s="187"/>
      <c r="B65" s="187"/>
      <c r="C65" s="187"/>
      <c r="D65" s="187"/>
      <c r="E65" s="187"/>
      <c r="F65" s="187"/>
      <c r="G65" s="187"/>
      <c r="H65" s="20"/>
      <c r="I65" s="563"/>
      <c r="J65" s="563"/>
      <c r="K65" s="563"/>
      <c r="L65" s="563"/>
      <c r="M65" s="187"/>
      <c r="N65" s="187"/>
      <c r="O65" s="187"/>
    </row>
    <row r="66" spans="1:15">
      <c r="A66" s="187"/>
      <c r="B66" s="187"/>
      <c r="C66" s="187"/>
      <c r="D66" s="187"/>
      <c r="E66" s="187"/>
      <c r="F66" s="187"/>
      <c r="G66" s="187"/>
      <c r="H66" s="20"/>
      <c r="I66" s="563"/>
      <c r="J66" s="563"/>
      <c r="K66" s="563"/>
      <c r="L66" s="563"/>
      <c r="M66" s="187"/>
      <c r="N66" s="187"/>
      <c r="O66" s="187"/>
    </row>
    <row r="67" spans="1:15">
      <c r="A67" s="20"/>
      <c r="B67" s="20"/>
      <c r="C67" s="20"/>
      <c r="D67" s="20"/>
      <c r="E67" s="20"/>
      <c r="F67" s="20"/>
      <c r="G67" s="20"/>
      <c r="H67" s="20"/>
      <c r="I67" s="467"/>
      <c r="J67" s="467"/>
      <c r="K67" s="467"/>
      <c r="L67" s="467"/>
      <c r="M67" s="20"/>
      <c r="N67" s="20"/>
      <c r="O67" s="20"/>
    </row>
    <row r="68" spans="1:15">
      <c r="A68" s="20"/>
      <c r="B68" s="20"/>
      <c r="C68" s="20"/>
      <c r="D68" s="20"/>
      <c r="E68" s="20"/>
      <c r="F68" s="20"/>
      <c r="G68" s="20"/>
      <c r="H68" s="20"/>
      <c r="I68" s="467"/>
      <c r="J68" s="467"/>
      <c r="K68" s="467"/>
      <c r="L68" s="467"/>
      <c r="M68" s="63"/>
      <c r="N68" s="20"/>
      <c r="O68" s="20"/>
    </row>
    <row r="69" spans="1:15">
      <c r="A69" s="20"/>
      <c r="B69" s="20"/>
      <c r="C69" s="20"/>
      <c r="D69" s="20"/>
      <c r="E69" s="20"/>
      <c r="F69" s="20"/>
      <c r="G69" s="20"/>
      <c r="H69" s="20"/>
      <c r="I69" s="467"/>
      <c r="J69" s="467"/>
      <c r="K69" s="467"/>
      <c r="L69" s="467"/>
      <c r="M69" s="63"/>
      <c r="N69" s="20"/>
      <c r="O69" s="20"/>
    </row>
    <row r="70" spans="1:15">
      <c r="A70" s="20"/>
      <c r="B70" s="20"/>
      <c r="C70" s="20"/>
      <c r="D70" s="20"/>
      <c r="E70" s="20"/>
      <c r="F70" s="20"/>
      <c r="G70" s="20"/>
      <c r="H70" s="20"/>
      <c r="I70" s="467"/>
      <c r="J70" s="467"/>
      <c r="K70" s="467"/>
      <c r="L70" s="467"/>
      <c r="M70" s="20"/>
      <c r="N70" s="20"/>
      <c r="O70" s="20"/>
    </row>
    <row r="71" spans="1:15">
      <c r="G71" s="20"/>
      <c r="H71" s="20"/>
      <c r="I71" s="467"/>
      <c r="J71" s="467"/>
      <c r="K71" s="467"/>
      <c r="L71" s="467"/>
      <c r="M71" s="20"/>
      <c r="N71" s="20"/>
      <c r="O71" s="20"/>
    </row>
    <row r="72" spans="1:15">
      <c r="G72" s="20"/>
      <c r="H72" s="20"/>
      <c r="I72" s="467"/>
      <c r="J72" s="467"/>
      <c r="K72" s="467"/>
      <c r="L72" s="467"/>
      <c r="M72" s="567"/>
      <c r="N72" s="567"/>
      <c r="O72" s="567"/>
    </row>
    <row r="73" spans="1:15">
      <c r="G73" s="20"/>
      <c r="H73" s="20"/>
      <c r="I73" s="467"/>
      <c r="J73" s="467"/>
      <c r="K73" s="467"/>
      <c r="L73" s="467"/>
      <c r="M73" s="63"/>
      <c r="N73" s="20"/>
      <c r="O73" s="20"/>
    </row>
    <row r="74" spans="1:15">
      <c r="G74" s="20"/>
      <c r="H74" s="20"/>
      <c r="I74" s="467"/>
      <c r="J74" s="467"/>
      <c r="K74" s="467"/>
      <c r="L74" s="467"/>
      <c r="M74" s="63"/>
      <c r="N74" s="20"/>
      <c r="O74" s="20"/>
    </row>
    <row r="75" spans="1:15">
      <c r="G75" s="20"/>
      <c r="H75" s="20"/>
      <c r="I75" s="467"/>
      <c r="J75" s="467"/>
      <c r="K75" s="467"/>
      <c r="L75" s="467"/>
      <c r="M75" s="20"/>
      <c r="N75" s="20"/>
      <c r="O75" s="20"/>
    </row>
    <row r="76" spans="1:15">
      <c r="G76" s="20"/>
      <c r="H76" s="20"/>
      <c r="I76" s="467"/>
      <c r="J76" s="467"/>
      <c r="K76" s="467"/>
      <c r="L76" s="467"/>
      <c r="M76" s="20"/>
      <c r="N76" s="20"/>
      <c r="O76" s="20"/>
    </row>
    <row r="77" spans="1:15">
      <c r="G77" s="20"/>
      <c r="H77" s="20"/>
      <c r="I77" s="467"/>
      <c r="J77" s="467"/>
      <c r="K77" s="467"/>
      <c r="L77" s="467"/>
      <c r="M77" s="20"/>
      <c r="N77" s="20"/>
      <c r="O77" s="20"/>
    </row>
    <row r="78" spans="1:15">
      <c r="G78" s="20"/>
      <c r="H78" s="20"/>
      <c r="I78" s="467"/>
      <c r="J78" s="467"/>
      <c r="K78" s="467"/>
      <c r="L78" s="467"/>
      <c r="M78" s="20"/>
      <c r="N78" s="20"/>
      <c r="O78" s="20"/>
    </row>
    <row r="79" spans="1:15">
      <c r="G79" s="20"/>
      <c r="H79" s="20"/>
      <c r="I79" s="467"/>
      <c r="J79" s="467"/>
      <c r="K79" s="467"/>
      <c r="L79" s="467"/>
      <c r="M79" s="20"/>
      <c r="N79" s="20"/>
      <c r="O79" s="20"/>
    </row>
    <row r="80" spans="1:15">
      <c r="G80" s="20"/>
      <c r="H80" s="20"/>
      <c r="I80" s="467"/>
      <c r="J80" s="467"/>
      <c r="K80" s="467"/>
      <c r="L80" s="467"/>
      <c r="M80" s="20"/>
      <c r="N80" s="20"/>
      <c r="O80" s="20"/>
    </row>
    <row r="81" spans="7:15">
      <c r="G81" s="20"/>
      <c r="H81" s="20"/>
      <c r="I81" s="467"/>
      <c r="J81" s="467"/>
      <c r="K81" s="467"/>
      <c r="L81" s="467"/>
      <c r="M81" s="20"/>
      <c r="N81" s="20"/>
      <c r="O81" s="20"/>
    </row>
    <row r="82" spans="7:15">
      <c r="G82" s="20"/>
      <c r="H82" s="20"/>
      <c r="I82" s="467"/>
      <c r="J82" s="467"/>
      <c r="K82" s="467"/>
      <c r="L82" s="467"/>
      <c r="M82" s="20"/>
      <c r="N82" s="20"/>
      <c r="O82" s="20"/>
    </row>
    <row r="83" spans="7:15">
      <c r="G83" s="20"/>
      <c r="H83" s="20"/>
      <c r="I83" s="467"/>
      <c r="J83" s="467"/>
      <c r="K83" s="467"/>
      <c r="L83" s="467"/>
      <c r="M83" s="20"/>
      <c r="N83" s="20"/>
      <c r="O83" s="62"/>
    </row>
    <row r="84" spans="7:15">
      <c r="G84" s="20"/>
      <c r="H84" s="20"/>
      <c r="I84" s="20"/>
      <c r="J84" s="20"/>
      <c r="K84" s="20"/>
      <c r="L84" s="20"/>
      <c r="M84" s="20"/>
      <c r="N84" s="20"/>
      <c r="O84" s="20"/>
    </row>
    <row r="85" spans="7:15">
      <c r="G85" s="20"/>
      <c r="H85" s="20"/>
      <c r="I85" s="20"/>
      <c r="J85" s="20"/>
      <c r="K85" s="20"/>
      <c r="L85" s="20"/>
      <c r="M85" s="20"/>
      <c r="N85" s="20"/>
      <c r="O85" s="20"/>
    </row>
    <row r="86" spans="7:15">
      <c r="G86" s="20"/>
      <c r="H86" s="20"/>
      <c r="I86" s="467"/>
      <c r="J86" s="467"/>
      <c r="K86" s="467"/>
      <c r="L86" s="467"/>
      <c r="M86" s="20"/>
      <c r="N86" s="20"/>
      <c r="O86" s="20"/>
    </row>
    <row r="87" spans="7:15">
      <c r="G87" s="20"/>
      <c r="H87" s="20"/>
      <c r="I87" s="467"/>
      <c r="J87" s="467"/>
      <c r="K87" s="467"/>
      <c r="L87" s="467"/>
      <c r="M87" s="20"/>
      <c r="N87" s="20"/>
      <c r="O87" s="20"/>
    </row>
    <row r="88" spans="7:15">
      <c r="G88" s="20"/>
      <c r="H88" s="20"/>
      <c r="I88" s="467"/>
      <c r="J88" s="467"/>
      <c r="K88" s="467"/>
      <c r="L88" s="467"/>
      <c r="M88" s="20"/>
      <c r="N88" s="20"/>
      <c r="O88" s="20"/>
    </row>
    <row r="89" spans="7:15">
      <c r="G89" s="20"/>
      <c r="H89" s="20"/>
      <c r="I89" s="467"/>
      <c r="J89" s="467"/>
      <c r="K89" s="467"/>
      <c r="L89" s="467"/>
      <c r="M89" s="20"/>
      <c r="N89" s="20"/>
      <c r="O89" s="20"/>
    </row>
    <row r="90" spans="7:15">
      <c r="G90" s="20"/>
      <c r="I90" s="20"/>
      <c r="J90" s="20"/>
      <c r="K90" s="20"/>
      <c r="L90" s="20"/>
      <c r="M90" s="20"/>
      <c r="N90" s="20"/>
      <c r="O90" s="20"/>
    </row>
    <row r="91" spans="7:15">
      <c r="G91" s="20"/>
      <c r="I91" s="20"/>
      <c r="J91" s="20"/>
      <c r="K91" s="20"/>
      <c r="L91" s="20"/>
      <c r="M91" s="20"/>
      <c r="N91" s="20"/>
      <c r="O91" s="20"/>
    </row>
    <row r="92" spans="7:15">
      <c r="G92" s="20"/>
      <c r="I92" s="20"/>
      <c r="J92" s="20"/>
      <c r="K92" s="20"/>
      <c r="L92" s="20"/>
      <c r="M92" s="20"/>
      <c r="N92" s="20"/>
      <c r="O92" s="20"/>
    </row>
  </sheetData>
  <mergeCells count="137">
    <mergeCell ref="I13:L13"/>
    <mergeCell ref="I87:L87"/>
    <mergeCell ref="A52:C52"/>
    <mergeCell ref="I89:L89"/>
    <mergeCell ref="A55:C55"/>
    <mergeCell ref="A56:C56"/>
    <mergeCell ref="A57:C57"/>
    <mergeCell ref="I76:L76"/>
    <mergeCell ref="I77:L77"/>
    <mergeCell ref="I78:L78"/>
    <mergeCell ref="I79:L79"/>
    <mergeCell ref="I88:L88"/>
    <mergeCell ref="I80:L80"/>
    <mergeCell ref="I81:L81"/>
    <mergeCell ref="I82:L82"/>
    <mergeCell ref="I83:L83"/>
    <mergeCell ref="I86:L86"/>
    <mergeCell ref="A54:C54"/>
    <mergeCell ref="A53:C53"/>
    <mergeCell ref="I71:L71"/>
    <mergeCell ref="I73:L73"/>
    <mergeCell ref="I75:L75"/>
    <mergeCell ref="I74:L74"/>
    <mergeCell ref="A17:C17"/>
    <mergeCell ref="A18:C18"/>
    <mergeCell ref="A19:C19"/>
    <mergeCell ref="A20:C20"/>
    <mergeCell ref="I18:L18"/>
    <mergeCell ref="I19:L19"/>
    <mergeCell ref="A22:C22"/>
    <mergeCell ref="I42:L42"/>
    <mergeCell ref="I34:L34"/>
    <mergeCell ref="I26:L26"/>
    <mergeCell ref="I27:L27"/>
    <mergeCell ref="I28:L28"/>
    <mergeCell ref="I36:L36"/>
    <mergeCell ref="I37:L37"/>
    <mergeCell ref="I22:L22"/>
    <mergeCell ref="I39:L39"/>
    <mergeCell ref="I41:L41"/>
    <mergeCell ref="A36:C36"/>
    <mergeCell ref="A37:C37"/>
    <mergeCell ref="A23:C23"/>
    <mergeCell ref="A25:C25"/>
    <mergeCell ref="A26:C26"/>
    <mergeCell ref="A24:C24"/>
    <mergeCell ref="A27:C27"/>
    <mergeCell ref="I35:L35"/>
    <mergeCell ref="A10:C10"/>
    <mergeCell ref="I10:L10"/>
    <mergeCell ref="A11:C11"/>
    <mergeCell ref="I11:L11"/>
    <mergeCell ref="A12:C12"/>
    <mergeCell ref="I12:L12"/>
    <mergeCell ref="I62:L62"/>
    <mergeCell ref="I58:L58"/>
    <mergeCell ref="I55:L55"/>
    <mergeCell ref="I46:L46"/>
    <mergeCell ref="I21:L21"/>
    <mergeCell ref="I52:L52"/>
    <mergeCell ref="I53:L53"/>
    <mergeCell ref="I56:L56"/>
    <mergeCell ref="I57:L57"/>
    <mergeCell ref="A13:C13"/>
    <mergeCell ref="I14:L14"/>
    <mergeCell ref="I23:L23"/>
    <mergeCell ref="I24:L24"/>
    <mergeCell ref="A14:C14"/>
    <mergeCell ref="A15:C15"/>
    <mergeCell ref="A16:C16"/>
    <mergeCell ref="I16:L16"/>
    <mergeCell ref="A43:C43"/>
    <mergeCell ref="I9:L9"/>
    <mergeCell ref="A1:H2"/>
    <mergeCell ref="I1:O2"/>
    <mergeCell ref="A3:H4"/>
    <mergeCell ref="I3:O4"/>
    <mergeCell ref="A5:H5"/>
    <mergeCell ref="I5:O5"/>
    <mergeCell ref="A6:H6"/>
    <mergeCell ref="I6:O7"/>
    <mergeCell ref="A7:H7"/>
    <mergeCell ref="A8:C8"/>
    <mergeCell ref="I8:L8"/>
    <mergeCell ref="A9:C9"/>
    <mergeCell ref="I15:L15"/>
    <mergeCell ref="I17:L17"/>
    <mergeCell ref="I20:L20"/>
    <mergeCell ref="A21:C21"/>
    <mergeCell ref="A51:C51"/>
    <mergeCell ref="I38:L38"/>
    <mergeCell ref="M72:O72"/>
    <mergeCell ref="A34:C34"/>
    <mergeCell ref="A28:C28"/>
    <mergeCell ref="I65:L65"/>
    <mergeCell ref="A29:C29"/>
    <mergeCell ref="I66:L66"/>
    <mergeCell ref="A30:C30"/>
    <mergeCell ref="I67:L67"/>
    <mergeCell ref="A32:C32"/>
    <mergeCell ref="A33:C33"/>
    <mergeCell ref="I72:L72"/>
    <mergeCell ref="I68:L68"/>
    <mergeCell ref="I69:L69"/>
    <mergeCell ref="I70:L70"/>
    <mergeCell ref="A31:C31"/>
    <mergeCell ref="A42:C42"/>
    <mergeCell ref="A44:C44"/>
    <mergeCell ref="A45:C45"/>
    <mergeCell ref="I64:L64"/>
    <mergeCell ref="I59:L59"/>
    <mergeCell ref="I61:L61"/>
    <mergeCell ref="I60:L60"/>
    <mergeCell ref="I45:L45"/>
    <mergeCell ref="I47:L47"/>
    <mergeCell ref="I51:L51"/>
    <mergeCell ref="A50:C50"/>
    <mergeCell ref="A48:C48"/>
    <mergeCell ref="A46:C46"/>
    <mergeCell ref="A47:C47"/>
    <mergeCell ref="A49:C49"/>
    <mergeCell ref="I40:L40"/>
    <mergeCell ref="I43:L43"/>
    <mergeCell ref="I44:L44"/>
    <mergeCell ref="I63:L63"/>
    <mergeCell ref="A35:C35"/>
    <mergeCell ref="I54:L54"/>
    <mergeCell ref="A38:C38"/>
    <mergeCell ref="A39:C39"/>
    <mergeCell ref="A40:C40"/>
    <mergeCell ref="A41:C41"/>
    <mergeCell ref="A58:C58"/>
    <mergeCell ref="A59:C59"/>
    <mergeCell ref="A60:C60"/>
    <mergeCell ref="A61:C61"/>
    <mergeCell ref="A62:C62"/>
    <mergeCell ref="A63:C63"/>
  </mergeCells>
  <pageMargins left="0.70866141732283472" right="0.70866141732283472" top="0.74803149606299213" bottom="0.74803149606299213" header="0.31496062992125984" footer="0.31496062992125984"/>
  <pageSetup paperSize="9" scale="98" orientation="landscape" r:id="rId1"/>
  <colBreaks count="1" manualBreakCount="1">
    <brk id="15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R39"/>
  <sheetViews>
    <sheetView workbookViewId="0">
      <selection sqref="A1:O35"/>
    </sheetView>
  </sheetViews>
  <sheetFormatPr defaultRowHeight="15"/>
  <cols>
    <col min="7" max="7" width="8.85546875" customWidth="1"/>
    <col min="8" max="8" width="9.140625" hidden="1" customWidth="1"/>
    <col min="12" max="12" width="3.5703125" customWidth="1"/>
  </cols>
  <sheetData>
    <row r="1" spans="1:15" ht="15" customHeight="1">
      <c r="A1" s="645"/>
      <c r="B1" s="646"/>
      <c r="C1" s="646"/>
      <c r="D1" s="646"/>
      <c r="E1" s="646"/>
      <c r="F1" s="646"/>
      <c r="G1" s="646"/>
      <c r="H1" s="647"/>
      <c r="I1" s="651" t="str">
        <f>Б.П.!I1</f>
        <v>Утверждаю: 01 декабря 2025г</v>
      </c>
      <c r="J1" s="652"/>
      <c r="K1" s="652"/>
      <c r="L1" s="652"/>
      <c r="M1" s="652"/>
      <c r="N1" s="652"/>
      <c r="O1" s="653"/>
    </row>
    <row r="2" spans="1:15" ht="15.75" customHeight="1">
      <c r="A2" s="648"/>
      <c r="B2" s="649"/>
      <c r="C2" s="649"/>
      <c r="D2" s="649"/>
      <c r="E2" s="649"/>
      <c r="F2" s="649"/>
      <c r="G2" s="649"/>
      <c r="H2" s="650"/>
      <c r="I2" s="654"/>
      <c r="J2" s="655"/>
      <c r="K2" s="655"/>
      <c r="L2" s="655"/>
      <c r="M2" s="655"/>
      <c r="N2" s="655"/>
      <c r="O2" s="656"/>
    </row>
    <row r="3" spans="1:15" ht="15" customHeight="1">
      <c r="A3" s="657" t="s">
        <v>32</v>
      </c>
      <c r="B3" s="658"/>
      <c r="C3" s="658"/>
      <c r="D3" s="658"/>
      <c r="E3" s="658"/>
      <c r="F3" s="658"/>
      <c r="G3" s="658"/>
      <c r="H3" s="659"/>
      <c r="I3" s="623" t="s">
        <v>98</v>
      </c>
      <c r="J3" s="624"/>
      <c r="K3" s="624"/>
      <c r="L3" s="624"/>
      <c r="M3" s="624"/>
      <c r="N3" s="624"/>
      <c r="O3" s="660"/>
    </row>
    <row r="4" spans="1:15" ht="15" customHeight="1">
      <c r="A4" s="657"/>
      <c r="B4" s="658"/>
      <c r="C4" s="658"/>
      <c r="D4" s="658"/>
      <c r="E4" s="658"/>
      <c r="F4" s="658"/>
      <c r="G4" s="658"/>
      <c r="H4" s="659"/>
      <c r="I4" s="623"/>
      <c r="J4" s="624"/>
      <c r="K4" s="624"/>
      <c r="L4" s="624"/>
      <c r="M4" s="624"/>
      <c r="N4" s="624"/>
      <c r="O4" s="660"/>
    </row>
    <row r="5" spans="1:15" ht="21" customHeight="1">
      <c r="A5" s="661" t="s">
        <v>78</v>
      </c>
      <c r="B5" s="662"/>
      <c r="C5" s="662"/>
      <c r="D5" s="662"/>
      <c r="E5" s="662"/>
      <c r="F5" s="662"/>
      <c r="G5" s="662"/>
      <c r="H5" s="663"/>
      <c r="I5" s="629"/>
      <c r="J5" s="630"/>
      <c r="K5" s="630"/>
      <c r="L5" s="630"/>
      <c r="M5" s="630"/>
      <c r="N5" s="630"/>
      <c r="O5" s="631"/>
    </row>
    <row r="6" spans="1:15" ht="15" customHeight="1">
      <c r="A6" s="629" t="s">
        <v>91</v>
      </c>
      <c r="B6" s="630"/>
      <c r="C6" s="630"/>
      <c r="D6" s="630"/>
      <c r="E6" s="630"/>
      <c r="F6" s="630"/>
      <c r="G6" s="630"/>
      <c r="H6" s="631"/>
      <c r="I6" s="632" t="s">
        <v>33</v>
      </c>
      <c r="J6" s="633"/>
      <c r="K6" s="633"/>
      <c r="L6" s="633"/>
      <c r="M6" s="633"/>
      <c r="N6" s="633"/>
      <c r="O6" s="634"/>
    </row>
    <row r="7" spans="1:15" ht="15.75" customHeight="1" thickBot="1">
      <c r="A7" s="638"/>
      <c r="B7" s="639"/>
      <c r="C7" s="639"/>
      <c r="D7" s="639"/>
      <c r="E7" s="639"/>
      <c r="F7" s="639"/>
      <c r="G7" s="639"/>
      <c r="H7" s="640"/>
      <c r="I7" s="635"/>
      <c r="J7" s="636"/>
      <c r="K7" s="636"/>
      <c r="L7" s="636"/>
      <c r="M7" s="636"/>
      <c r="N7" s="636"/>
      <c r="O7" s="637"/>
    </row>
    <row r="8" spans="1:15" ht="15.75" thickBot="1">
      <c r="A8" s="641" t="s">
        <v>34</v>
      </c>
      <c r="B8" s="642"/>
      <c r="C8" s="642"/>
      <c r="D8" s="349" t="s">
        <v>38</v>
      </c>
      <c r="E8" s="350" t="s">
        <v>35</v>
      </c>
      <c r="F8" s="350" t="s">
        <v>36</v>
      </c>
      <c r="G8" s="351" t="s">
        <v>37</v>
      </c>
      <c r="H8" s="352"/>
      <c r="I8" s="643" t="s">
        <v>34</v>
      </c>
      <c r="J8" s="644"/>
      <c r="K8" s="644"/>
      <c r="L8" s="644"/>
      <c r="M8" s="353" t="s">
        <v>35</v>
      </c>
      <c r="N8" s="353" t="s">
        <v>36</v>
      </c>
      <c r="O8" s="354" t="s">
        <v>37</v>
      </c>
    </row>
    <row r="9" spans="1:15">
      <c r="A9" s="625" t="s">
        <v>186</v>
      </c>
      <c r="B9" s="626"/>
      <c r="C9" s="626"/>
      <c r="D9" s="355">
        <v>90</v>
      </c>
      <c r="E9" s="356">
        <v>100</v>
      </c>
      <c r="F9" s="355"/>
      <c r="G9" s="357"/>
      <c r="H9" s="358"/>
      <c r="I9" s="627" t="s">
        <v>23</v>
      </c>
      <c r="J9" s="628"/>
      <c r="K9" s="628"/>
      <c r="L9" s="628"/>
      <c r="M9" s="356">
        <f>E10+E17+E24</f>
        <v>14.399999999999999</v>
      </c>
      <c r="N9" s="356">
        <f>F10</f>
        <v>39</v>
      </c>
      <c r="O9" s="359">
        <f t="shared" ref="O9:O14" si="0">M9*N9</f>
        <v>561.59999999999991</v>
      </c>
    </row>
    <row r="10" spans="1:15">
      <c r="A10" s="620" t="s">
        <v>23</v>
      </c>
      <c r="B10" s="622"/>
      <c r="C10" s="622"/>
      <c r="D10" s="360">
        <f>E10/$E$9</f>
        <v>4.8000000000000001E-2</v>
      </c>
      <c r="E10" s="361">
        <v>4.8</v>
      </c>
      <c r="F10" s="361">
        <v>39</v>
      </c>
      <c r="G10" s="362">
        <f>E10*F10</f>
        <v>187.2</v>
      </c>
      <c r="H10" s="358"/>
      <c r="I10" s="620" t="s">
        <v>24</v>
      </c>
      <c r="J10" s="622"/>
      <c r="K10" s="622"/>
      <c r="L10" s="622"/>
      <c r="M10" s="363">
        <f>E11+E18+E25</f>
        <v>0.97499999999999998</v>
      </c>
      <c r="N10" s="363">
        <f>F11</f>
        <v>68</v>
      </c>
      <c r="O10" s="364">
        <f t="shared" si="0"/>
        <v>66.3</v>
      </c>
    </row>
    <row r="11" spans="1:15">
      <c r="A11" s="620" t="s">
        <v>24</v>
      </c>
      <c r="B11" s="622"/>
      <c r="C11" s="622"/>
      <c r="D11" s="360">
        <f t="shared" ref="D11:D13" si="1">E11/$E$9</f>
        <v>3.0000000000000001E-3</v>
      </c>
      <c r="E11" s="361">
        <v>0.3</v>
      </c>
      <c r="F11" s="361">
        <v>68</v>
      </c>
      <c r="G11" s="362">
        <f>E11*F11</f>
        <v>20.399999999999999</v>
      </c>
      <c r="H11" s="365"/>
      <c r="I11" s="620" t="str">
        <f>A12</f>
        <v>маргарин</v>
      </c>
      <c r="J11" s="622"/>
      <c r="K11" s="622"/>
      <c r="L11" s="622"/>
      <c r="M11" s="363">
        <f>E12+E19+E26</f>
        <v>1.05</v>
      </c>
      <c r="N11" s="363">
        <f>F12</f>
        <v>195</v>
      </c>
      <c r="O11" s="364">
        <f t="shared" si="0"/>
        <v>204.75</v>
      </c>
    </row>
    <row r="12" spans="1:15">
      <c r="A12" s="620" t="s">
        <v>44</v>
      </c>
      <c r="B12" s="622"/>
      <c r="C12" s="622"/>
      <c r="D12" s="360">
        <f t="shared" si="1"/>
        <v>3.0000000000000001E-3</v>
      </c>
      <c r="E12" s="361">
        <v>0.3</v>
      </c>
      <c r="F12" s="361">
        <v>195</v>
      </c>
      <c r="G12" s="362">
        <f>E12*F12</f>
        <v>58.5</v>
      </c>
      <c r="H12" s="358"/>
      <c r="I12" s="620" t="str">
        <f>A29</f>
        <v>соль</v>
      </c>
      <c r="J12" s="622"/>
      <c r="K12" s="622"/>
      <c r="L12" s="622"/>
      <c r="M12" s="363">
        <f>E29</f>
        <v>0</v>
      </c>
      <c r="N12" s="363">
        <f>F29</f>
        <v>18</v>
      </c>
      <c r="O12" s="364">
        <f t="shared" si="0"/>
        <v>0</v>
      </c>
    </row>
    <row r="13" spans="1:15">
      <c r="A13" s="620" t="s">
        <v>77</v>
      </c>
      <c r="B13" s="621"/>
      <c r="C13" s="621"/>
      <c r="D13" s="360">
        <f t="shared" si="1"/>
        <v>1E-3</v>
      </c>
      <c r="E13" s="361">
        <v>0.1</v>
      </c>
      <c r="F13" s="361">
        <v>158</v>
      </c>
      <c r="G13" s="362">
        <f>E13*F13</f>
        <v>15.8</v>
      </c>
      <c r="H13" s="358"/>
      <c r="I13" s="617" t="str">
        <f>A20</f>
        <v>дрожжи</v>
      </c>
      <c r="J13" s="618"/>
      <c r="K13" s="618"/>
      <c r="L13" s="619"/>
      <c r="M13" s="363">
        <f>E13+E20+E27</f>
        <v>0.30000000000000004</v>
      </c>
      <c r="N13" s="363">
        <f>F20</f>
        <v>158</v>
      </c>
      <c r="O13" s="364">
        <f t="shared" si="0"/>
        <v>47.400000000000006</v>
      </c>
    </row>
    <row r="14" spans="1:15">
      <c r="A14" s="620" t="s">
        <v>187</v>
      </c>
      <c r="B14" s="621"/>
      <c r="C14" s="621"/>
      <c r="D14" s="360">
        <v>0.02</v>
      </c>
      <c r="E14" s="361">
        <v>2.5</v>
      </c>
      <c r="F14" s="361">
        <v>126</v>
      </c>
      <c r="G14" s="362">
        <f>E14*F14</f>
        <v>315</v>
      </c>
      <c r="H14" s="358"/>
      <c r="I14" s="617" t="str">
        <f>A21</f>
        <v>сосиски Андреевские</v>
      </c>
      <c r="J14" s="618"/>
      <c r="K14" s="618"/>
      <c r="L14" s="619"/>
      <c r="M14" s="363">
        <f>E21</f>
        <v>8</v>
      </c>
      <c r="N14" s="363">
        <f>F21</f>
        <v>300</v>
      </c>
      <c r="O14" s="364">
        <f t="shared" si="0"/>
        <v>2400</v>
      </c>
    </row>
    <row r="15" spans="1:15">
      <c r="A15" s="617"/>
      <c r="B15" s="618"/>
      <c r="C15" s="619"/>
      <c r="D15" s="361"/>
      <c r="E15" s="361"/>
      <c r="F15" s="366">
        <f>G15/E9</f>
        <v>5.9690000000000012</v>
      </c>
      <c r="G15" s="367">
        <f>SUM(G10:G14)</f>
        <v>596.90000000000009</v>
      </c>
      <c r="H15" s="358"/>
      <c r="I15" s="620" t="str">
        <f>A31</f>
        <v>масло растительное</v>
      </c>
      <c r="J15" s="622"/>
      <c r="K15" s="622"/>
      <c r="L15" s="622"/>
      <c r="M15" s="363">
        <f>E31</f>
        <v>0</v>
      </c>
      <c r="N15" s="363">
        <f>F31</f>
        <v>162.18</v>
      </c>
      <c r="O15" s="364">
        <f>M15*N15</f>
        <v>0</v>
      </c>
    </row>
    <row r="16" spans="1:15">
      <c r="A16" s="623" t="s">
        <v>181</v>
      </c>
      <c r="B16" s="624"/>
      <c r="C16" s="624"/>
      <c r="D16" s="363">
        <v>100</v>
      </c>
      <c r="E16" s="363">
        <v>50</v>
      </c>
      <c r="F16" s="363"/>
      <c r="G16" s="364"/>
      <c r="H16" s="358"/>
      <c r="I16" s="620" t="str">
        <f>A28</f>
        <v>молоко сгущ. Варёное</v>
      </c>
      <c r="J16" s="622"/>
      <c r="K16" s="622"/>
      <c r="L16" s="622"/>
      <c r="M16" s="363">
        <f>E28</f>
        <v>2.5</v>
      </c>
      <c r="N16" s="363">
        <f>F28</f>
        <v>235</v>
      </c>
      <c r="O16" s="364">
        <f>M16*N16</f>
        <v>587.5</v>
      </c>
    </row>
    <row r="17" spans="1:18">
      <c r="A17" s="620" t="s">
        <v>23</v>
      </c>
      <c r="B17" s="622"/>
      <c r="C17" s="622"/>
      <c r="D17" s="368">
        <f>E17/E16</f>
        <v>9.6000000000000002E-2</v>
      </c>
      <c r="E17" s="361">
        <v>4.8</v>
      </c>
      <c r="F17" s="361">
        <f>F10</f>
        <v>39</v>
      </c>
      <c r="G17" s="362">
        <f>E17*F17</f>
        <v>187.2</v>
      </c>
      <c r="H17" s="358"/>
      <c r="I17" s="620" t="str">
        <f>A14</f>
        <v>повидло</v>
      </c>
      <c r="J17" s="622"/>
      <c r="K17" s="622"/>
      <c r="L17" s="622"/>
      <c r="M17" s="363">
        <f>E14</f>
        <v>2.5</v>
      </c>
      <c r="N17" s="363">
        <f>F14</f>
        <v>126</v>
      </c>
      <c r="O17" s="364">
        <f>M17*N17</f>
        <v>315</v>
      </c>
      <c r="R17">
        <v>0</v>
      </c>
    </row>
    <row r="18" spans="1:18">
      <c r="A18" s="620" t="s">
        <v>24</v>
      </c>
      <c r="B18" s="622"/>
      <c r="C18" s="622"/>
      <c r="D18" s="368">
        <f t="shared" ref="D18:D21" si="2">E18/E17</f>
        <v>6.25E-2</v>
      </c>
      <c r="E18" s="361">
        <v>0.3</v>
      </c>
      <c r="F18" s="361">
        <v>68</v>
      </c>
      <c r="G18" s="362">
        <f>E18*F18</f>
        <v>20.399999999999999</v>
      </c>
      <c r="H18" s="358"/>
      <c r="I18" s="620"/>
      <c r="J18" s="622"/>
      <c r="K18" s="622"/>
      <c r="L18" s="622"/>
      <c r="M18" s="363"/>
      <c r="N18" s="363"/>
      <c r="O18" s="369">
        <f>SUM(O9:O17)</f>
        <v>4182.5499999999993</v>
      </c>
      <c r="P18" s="16">
        <f>G32-O18</f>
        <v>0</v>
      </c>
      <c r="R18">
        <v>2</v>
      </c>
    </row>
    <row r="19" spans="1:18">
      <c r="A19" s="620" t="s">
        <v>44</v>
      </c>
      <c r="B19" s="622"/>
      <c r="C19" s="622"/>
      <c r="D19" s="368">
        <f t="shared" si="2"/>
        <v>1</v>
      </c>
      <c r="E19" s="361">
        <v>0.3</v>
      </c>
      <c r="F19" s="361">
        <v>195</v>
      </c>
      <c r="G19" s="362">
        <f>E19*F19</f>
        <v>58.5</v>
      </c>
      <c r="H19" s="365"/>
      <c r="I19" s="620"/>
      <c r="J19" s="622"/>
      <c r="K19" s="622"/>
      <c r="L19" s="622"/>
      <c r="M19" s="363"/>
      <c r="N19" s="370">
        <v>1</v>
      </c>
      <c r="O19" s="364">
        <f>O18*R18</f>
        <v>8365.0999999999985</v>
      </c>
    </row>
    <row r="20" spans="1:18">
      <c r="A20" s="620" t="s">
        <v>77</v>
      </c>
      <c r="B20" s="621"/>
      <c r="C20" s="621"/>
      <c r="D20" s="368">
        <f t="shared" si="2"/>
        <v>0.33333333333333337</v>
      </c>
      <c r="E20" s="361">
        <v>0.1</v>
      </c>
      <c r="F20" s="361">
        <v>158</v>
      </c>
      <c r="G20" s="362">
        <f>E20*F20</f>
        <v>15.8</v>
      </c>
      <c r="H20" s="358"/>
      <c r="I20" s="620"/>
      <c r="J20" s="622"/>
      <c r="K20" s="622"/>
      <c r="L20" s="622"/>
      <c r="M20" s="363"/>
      <c r="N20" s="363"/>
      <c r="O20" s="371"/>
    </row>
    <row r="21" spans="1:18">
      <c r="A21" s="620" t="s">
        <v>182</v>
      </c>
      <c r="B21" s="621"/>
      <c r="C21" s="621"/>
      <c r="D21" s="368">
        <f t="shared" si="2"/>
        <v>80</v>
      </c>
      <c r="E21" s="361">
        <v>8</v>
      </c>
      <c r="F21" s="361">
        <v>300</v>
      </c>
      <c r="G21" s="362">
        <f>E21*F21</f>
        <v>2400</v>
      </c>
      <c r="H21" s="358"/>
      <c r="I21" s="620"/>
      <c r="J21" s="622"/>
      <c r="K21" s="622"/>
      <c r="L21" s="622"/>
      <c r="M21" s="363"/>
      <c r="N21" s="363"/>
      <c r="O21" s="372"/>
    </row>
    <row r="22" spans="1:18">
      <c r="A22" s="617"/>
      <c r="B22" s="618"/>
      <c r="C22" s="619"/>
      <c r="D22" s="363"/>
      <c r="E22" s="363"/>
      <c r="F22" s="373">
        <f>G22/E16</f>
        <v>53.638000000000005</v>
      </c>
      <c r="G22" s="369">
        <f>SUM(G17:G21)</f>
        <v>2681.9</v>
      </c>
      <c r="H22" s="358"/>
      <c r="I22" s="374" t="s">
        <v>96</v>
      </c>
      <c r="J22" s="375"/>
      <c r="K22" s="376"/>
      <c r="L22" s="377"/>
      <c r="M22" s="363"/>
      <c r="N22" s="363"/>
      <c r="O22" s="371"/>
    </row>
    <row r="23" spans="1:18">
      <c r="A23" s="623" t="s">
        <v>172</v>
      </c>
      <c r="B23" s="624"/>
      <c r="C23" s="624"/>
      <c r="D23" s="363">
        <v>100</v>
      </c>
      <c r="E23" s="363">
        <v>75</v>
      </c>
      <c r="F23" s="363"/>
      <c r="G23" s="364"/>
      <c r="H23" s="378"/>
      <c r="I23" s="620"/>
      <c r="J23" s="622"/>
      <c r="K23" s="622"/>
      <c r="L23" s="622"/>
      <c r="M23" s="363"/>
      <c r="N23" s="363"/>
      <c r="O23" s="371"/>
    </row>
    <row r="24" spans="1:18">
      <c r="A24" s="620" t="s">
        <v>23</v>
      </c>
      <c r="B24" s="622"/>
      <c r="C24" s="622"/>
      <c r="D24" s="368">
        <f>E24/E23</f>
        <v>6.4000000000000001E-2</v>
      </c>
      <c r="E24" s="361">
        <v>4.8</v>
      </c>
      <c r="F24" s="361">
        <f>F17</f>
        <v>39</v>
      </c>
      <c r="G24" s="362">
        <f>E24*F24</f>
        <v>187.2</v>
      </c>
      <c r="H24" s="379"/>
      <c r="I24" s="620"/>
      <c r="J24" s="622"/>
      <c r="K24" s="622"/>
      <c r="L24" s="622"/>
      <c r="M24" s="380"/>
      <c r="N24" s="363"/>
      <c r="O24" s="364"/>
    </row>
    <row r="25" spans="1:18">
      <c r="A25" s="620" t="s">
        <v>24</v>
      </c>
      <c r="B25" s="622"/>
      <c r="C25" s="622"/>
      <c r="D25" s="368">
        <f t="shared" ref="D25:D28" si="3">E25/E24</f>
        <v>7.8125E-2</v>
      </c>
      <c r="E25" s="361">
        <v>0.375</v>
      </c>
      <c r="F25" s="361">
        <v>68</v>
      </c>
      <c r="G25" s="362">
        <f>E25*F25</f>
        <v>25.5</v>
      </c>
      <c r="H25" s="379"/>
      <c r="I25" s="620"/>
      <c r="J25" s="622"/>
      <c r="K25" s="622"/>
      <c r="L25" s="622"/>
      <c r="M25" s="380"/>
      <c r="N25" s="363"/>
      <c r="O25" s="371"/>
    </row>
    <row r="26" spans="1:18">
      <c r="A26" s="620" t="s">
        <v>44</v>
      </c>
      <c r="B26" s="622"/>
      <c r="C26" s="622"/>
      <c r="D26" s="368">
        <f t="shared" si="3"/>
        <v>1.2</v>
      </c>
      <c r="E26" s="361">
        <v>0.45</v>
      </c>
      <c r="F26" s="361">
        <f t="shared" ref="F26:F27" si="4">F19</f>
        <v>195</v>
      </c>
      <c r="G26" s="362">
        <f>E26*F26</f>
        <v>87.75</v>
      </c>
      <c r="H26" s="379"/>
      <c r="I26" s="620"/>
      <c r="J26" s="622"/>
      <c r="K26" s="622"/>
      <c r="L26" s="622"/>
      <c r="M26" s="380"/>
      <c r="N26" s="363"/>
      <c r="O26" s="371"/>
    </row>
    <row r="27" spans="1:18">
      <c r="A27" s="620" t="s">
        <v>77</v>
      </c>
      <c r="B27" s="621"/>
      <c r="C27" s="621"/>
      <c r="D27" s="368">
        <f t="shared" si="3"/>
        <v>0.22222222222222224</v>
      </c>
      <c r="E27" s="361">
        <v>0.1</v>
      </c>
      <c r="F27" s="361">
        <f t="shared" si="4"/>
        <v>158</v>
      </c>
      <c r="G27" s="362">
        <f>E27*F27</f>
        <v>15.8</v>
      </c>
      <c r="H27" s="379"/>
      <c r="I27" s="620"/>
      <c r="J27" s="622"/>
      <c r="K27" s="622"/>
      <c r="L27" s="622"/>
      <c r="M27" s="380"/>
      <c r="N27" s="363"/>
      <c r="O27" s="371"/>
    </row>
    <row r="28" spans="1:18">
      <c r="A28" s="620" t="s">
        <v>173</v>
      </c>
      <c r="B28" s="621"/>
      <c r="C28" s="621"/>
      <c r="D28" s="368">
        <f t="shared" si="3"/>
        <v>25</v>
      </c>
      <c r="E28" s="361">
        <v>2.5</v>
      </c>
      <c r="F28" s="361">
        <v>235</v>
      </c>
      <c r="G28" s="362">
        <f>E28*F28</f>
        <v>587.5</v>
      </c>
      <c r="H28" s="379"/>
      <c r="I28" s="620"/>
      <c r="J28" s="622"/>
      <c r="K28" s="622"/>
      <c r="L28" s="622"/>
      <c r="M28" s="361"/>
      <c r="N28" s="361"/>
      <c r="O28" s="371"/>
    </row>
    <row r="29" spans="1:18">
      <c r="A29" s="381" t="s">
        <v>25</v>
      </c>
      <c r="B29" s="382"/>
      <c r="C29" s="383"/>
      <c r="D29" s="360">
        <v>1E-3</v>
      </c>
      <c r="E29" s="361">
        <v>0</v>
      </c>
      <c r="F29" s="361">
        <v>18</v>
      </c>
      <c r="G29" s="362">
        <f>F29*E29</f>
        <v>0</v>
      </c>
      <c r="H29" s="379"/>
      <c r="I29" s="620"/>
      <c r="J29" s="622"/>
      <c r="K29" s="622"/>
      <c r="L29" s="622"/>
      <c r="M29" s="363"/>
      <c r="N29" s="363"/>
      <c r="O29" s="371"/>
    </row>
    <row r="30" spans="1:18">
      <c r="A30" s="617"/>
      <c r="B30" s="618"/>
      <c r="C30" s="619"/>
      <c r="D30" s="363"/>
      <c r="E30" s="363"/>
      <c r="F30" s="380">
        <f>G30/E23</f>
        <v>12.05</v>
      </c>
      <c r="G30" s="369">
        <f>SUM(G24:G29)</f>
        <v>903.75</v>
      </c>
      <c r="H30" s="384"/>
      <c r="I30" s="620"/>
      <c r="J30" s="622"/>
      <c r="K30" s="622"/>
      <c r="L30" s="622"/>
      <c r="M30" s="363"/>
      <c r="N30" s="363"/>
      <c r="O30" s="371"/>
    </row>
    <row r="31" spans="1:18">
      <c r="A31" s="617" t="s">
        <v>19</v>
      </c>
      <c r="B31" s="618"/>
      <c r="C31" s="619"/>
      <c r="D31" s="363">
        <v>1E-3</v>
      </c>
      <c r="E31" s="363">
        <v>0</v>
      </c>
      <c r="F31" s="363">
        <v>162.18</v>
      </c>
      <c r="G31" s="364">
        <f>E31*F31</f>
        <v>0</v>
      </c>
      <c r="H31" s="358"/>
      <c r="I31" s="620"/>
      <c r="J31" s="622"/>
      <c r="K31" s="622"/>
      <c r="L31" s="622"/>
      <c r="M31" s="363"/>
      <c r="N31" s="363"/>
      <c r="O31" s="371"/>
    </row>
    <row r="32" spans="1:18">
      <c r="A32" s="617"/>
      <c r="B32" s="618"/>
      <c r="C32" s="619"/>
      <c r="D32" s="363"/>
      <c r="E32" s="363"/>
      <c r="F32" s="363"/>
      <c r="G32" s="369">
        <f>G15+G22+G30+G31</f>
        <v>4182.55</v>
      </c>
      <c r="H32" s="358"/>
      <c r="I32" s="620"/>
      <c r="J32" s="622"/>
      <c r="K32" s="622"/>
      <c r="L32" s="622"/>
      <c r="M32" s="363"/>
      <c r="N32" s="363"/>
      <c r="O32" s="371"/>
    </row>
    <row r="33" spans="1:15" ht="15.75" thickBot="1">
      <c r="A33" s="664"/>
      <c r="B33" s="665"/>
      <c r="C33" s="666"/>
      <c r="D33" s="385"/>
      <c r="E33" s="385"/>
      <c r="F33" s="385"/>
      <c r="G33" s="386"/>
      <c r="H33" s="358"/>
      <c r="I33" s="614"/>
      <c r="J33" s="615"/>
      <c r="K33" s="615"/>
      <c r="L33" s="616"/>
      <c r="M33" s="385"/>
      <c r="N33" s="385"/>
      <c r="O33" s="386"/>
    </row>
    <row r="34" spans="1:15" ht="15.75" thickBot="1">
      <c r="A34" s="387"/>
      <c r="B34" s="387"/>
      <c r="C34" s="387"/>
      <c r="D34" s="387"/>
      <c r="E34" s="387"/>
      <c r="F34" s="387"/>
      <c r="G34" s="387"/>
      <c r="H34" s="363"/>
      <c r="I34" s="614"/>
      <c r="J34" s="615"/>
      <c r="K34" s="615"/>
      <c r="L34" s="616"/>
      <c r="M34" s="385"/>
      <c r="N34" s="385"/>
      <c r="O34" s="386"/>
    </row>
    <row r="35" spans="1:15" ht="15.75" thickBot="1">
      <c r="A35" s="387"/>
      <c r="B35" s="387"/>
      <c r="C35" s="387"/>
      <c r="D35" s="387"/>
      <c r="E35" s="387"/>
      <c r="F35" s="387"/>
      <c r="G35" s="387"/>
      <c r="H35" s="363"/>
      <c r="I35" s="614"/>
      <c r="J35" s="615"/>
      <c r="K35" s="615"/>
      <c r="L35" s="616"/>
      <c r="M35" s="385"/>
      <c r="N35" s="385"/>
      <c r="O35" s="386"/>
    </row>
    <row r="36" spans="1:15" ht="15.75" thickBot="1">
      <c r="H36" s="1"/>
      <c r="I36" s="535"/>
      <c r="J36" s="480"/>
      <c r="K36" s="480"/>
      <c r="L36" s="481"/>
      <c r="M36" s="13"/>
      <c r="N36" s="13"/>
      <c r="O36" s="26"/>
    </row>
    <row r="37" spans="1:15" ht="15.75" thickBot="1">
      <c r="H37" s="1"/>
      <c r="I37" s="535"/>
      <c r="J37" s="480"/>
      <c r="K37" s="480"/>
      <c r="L37" s="481"/>
      <c r="M37" s="13"/>
      <c r="N37" s="13"/>
      <c r="O37" s="26"/>
    </row>
    <row r="38" spans="1:15" ht="15.75" thickBot="1">
      <c r="H38" s="1"/>
      <c r="I38" s="535"/>
      <c r="J38" s="480"/>
      <c r="K38" s="480"/>
      <c r="L38" s="481"/>
      <c r="M38" s="13"/>
      <c r="N38" s="13"/>
      <c r="O38" s="26"/>
    </row>
    <row r="39" spans="1:15" ht="15.75" thickBot="1">
      <c r="I39" s="535"/>
      <c r="J39" s="480"/>
      <c r="K39" s="480"/>
      <c r="L39" s="481"/>
      <c r="M39" s="13"/>
      <c r="N39" s="13"/>
      <c r="O39" s="26"/>
    </row>
  </sheetData>
  <mergeCells count="65">
    <mergeCell ref="I34:L34"/>
    <mergeCell ref="I33:L33"/>
    <mergeCell ref="I16:L16"/>
    <mergeCell ref="I27:L27"/>
    <mergeCell ref="I28:L28"/>
    <mergeCell ref="I29:L29"/>
    <mergeCell ref="I30:L30"/>
    <mergeCell ref="I31:L31"/>
    <mergeCell ref="I20:L20"/>
    <mergeCell ref="A23:C23"/>
    <mergeCell ref="A31:C31"/>
    <mergeCell ref="A32:C32"/>
    <mergeCell ref="I23:L23"/>
    <mergeCell ref="I24:L24"/>
    <mergeCell ref="I25:L25"/>
    <mergeCell ref="I26:L26"/>
    <mergeCell ref="I32:L32"/>
    <mergeCell ref="A33:C33"/>
    <mergeCell ref="A24:C24"/>
    <mergeCell ref="A28:C28"/>
    <mergeCell ref="A30:C30"/>
    <mergeCell ref="A26:C26"/>
    <mergeCell ref="A27:C27"/>
    <mergeCell ref="A25:C25"/>
    <mergeCell ref="I12:L12"/>
    <mergeCell ref="A15:C15"/>
    <mergeCell ref="I18:L18"/>
    <mergeCell ref="A13:C13"/>
    <mergeCell ref="I15:L15"/>
    <mergeCell ref="A12:C12"/>
    <mergeCell ref="I13:L13"/>
    <mergeCell ref="I14:L14"/>
    <mergeCell ref="A14:C14"/>
    <mergeCell ref="A1:H2"/>
    <mergeCell ref="I1:O2"/>
    <mergeCell ref="A3:H4"/>
    <mergeCell ref="I3:O4"/>
    <mergeCell ref="A5:H5"/>
    <mergeCell ref="I5:O5"/>
    <mergeCell ref="A6:H6"/>
    <mergeCell ref="I6:O7"/>
    <mergeCell ref="A7:H7"/>
    <mergeCell ref="A8:C8"/>
    <mergeCell ref="I8:L8"/>
    <mergeCell ref="A9:C9"/>
    <mergeCell ref="I9:L9"/>
    <mergeCell ref="A10:C10"/>
    <mergeCell ref="I10:L10"/>
    <mergeCell ref="A11:C11"/>
    <mergeCell ref="I11:L11"/>
    <mergeCell ref="A22:C22"/>
    <mergeCell ref="A21:C21"/>
    <mergeCell ref="I17:L17"/>
    <mergeCell ref="A16:C16"/>
    <mergeCell ref="I19:L19"/>
    <mergeCell ref="A17:C17"/>
    <mergeCell ref="I21:L21"/>
    <mergeCell ref="A18:C18"/>
    <mergeCell ref="A19:C19"/>
    <mergeCell ref="A20:C20"/>
    <mergeCell ref="I35:L35"/>
    <mergeCell ref="I36:L36"/>
    <mergeCell ref="I37:L37"/>
    <mergeCell ref="I38:L38"/>
    <mergeCell ref="I39:L3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Q47"/>
  <sheetViews>
    <sheetView topLeftCell="A11" workbookViewId="0">
      <selection activeCell="I9" sqref="I9:O33"/>
    </sheetView>
  </sheetViews>
  <sheetFormatPr defaultRowHeight="15"/>
  <cols>
    <col min="7" max="7" width="9" customWidth="1"/>
    <col min="8" max="8" width="9.140625" hidden="1" customWidth="1"/>
    <col min="14" max="14" width="10.5703125" bestFit="1" customWidth="1"/>
    <col min="15" max="15" width="10.42578125" customWidth="1"/>
  </cols>
  <sheetData>
    <row r="1" spans="1:16">
      <c r="A1" s="410" t="s">
        <v>68</v>
      </c>
      <c r="B1" s="411"/>
      <c r="C1" s="411"/>
      <c r="D1" s="411"/>
      <c r="E1" s="411"/>
      <c r="F1" s="411"/>
      <c r="G1" s="411"/>
      <c r="H1" s="412"/>
      <c r="I1" s="416" t="str">
        <f>Б.П.!I1</f>
        <v>Утверждаю: 01 декабря 2025г</v>
      </c>
      <c r="J1" s="417"/>
      <c r="K1" s="417"/>
      <c r="L1" s="417"/>
      <c r="M1" s="417"/>
      <c r="N1" s="417"/>
      <c r="O1" s="418"/>
    </row>
    <row r="2" spans="1:16">
      <c r="A2" s="687"/>
      <c r="B2" s="688"/>
      <c r="C2" s="688"/>
      <c r="D2" s="688"/>
      <c r="E2" s="688"/>
      <c r="F2" s="688"/>
      <c r="G2" s="688"/>
      <c r="H2" s="689"/>
      <c r="I2" s="419"/>
      <c r="J2" s="420"/>
      <c r="K2" s="420"/>
      <c r="L2" s="420"/>
      <c r="M2" s="420"/>
      <c r="N2" s="420"/>
      <c r="O2" s="421"/>
    </row>
    <row r="3" spans="1:16">
      <c r="A3" s="425" t="s">
        <v>32</v>
      </c>
      <c r="B3" s="426"/>
      <c r="C3" s="426"/>
      <c r="D3" s="426"/>
      <c r="E3" s="426"/>
      <c r="F3" s="426"/>
      <c r="G3" s="426"/>
      <c r="H3" s="427"/>
      <c r="I3" s="428" t="s">
        <v>97</v>
      </c>
      <c r="J3" s="429"/>
      <c r="K3" s="429"/>
      <c r="L3" s="429"/>
      <c r="M3" s="429"/>
      <c r="N3" s="429"/>
      <c r="O3" s="430"/>
    </row>
    <row r="4" spans="1:16">
      <c r="A4" s="425"/>
      <c r="B4" s="426"/>
      <c r="C4" s="426"/>
      <c r="D4" s="426"/>
      <c r="E4" s="426"/>
      <c r="F4" s="426"/>
      <c r="G4" s="426"/>
      <c r="H4" s="427"/>
      <c r="I4" s="431"/>
      <c r="J4" s="432"/>
      <c r="K4" s="432"/>
      <c r="L4" s="432"/>
      <c r="M4" s="432"/>
      <c r="N4" s="432"/>
      <c r="O4" s="433"/>
    </row>
    <row r="5" spans="1:16" ht="21">
      <c r="A5" s="434" t="s">
        <v>72</v>
      </c>
      <c r="B5" s="435"/>
      <c r="C5" s="435"/>
      <c r="D5" s="435"/>
      <c r="E5" s="435"/>
      <c r="F5" s="435"/>
      <c r="G5" s="435"/>
      <c r="H5" s="436"/>
      <c r="I5" s="437"/>
      <c r="J5" s="394"/>
      <c r="K5" s="394"/>
      <c r="L5" s="394"/>
      <c r="M5" s="394"/>
      <c r="N5" s="394"/>
      <c r="O5" s="438"/>
      <c r="P5" s="20"/>
    </row>
    <row r="6" spans="1:16">
      <c r="A6" s="439" t="s">
        <v>137</v>
      </c>
      <c r="B6" s="440"/>
      <c r="C6" s="440"/>
      <c r="D6" s="440"/>
      <c r="E6" s="440"/>
      <c r="F6" s="440"/>
      <c r="G6" s="440"/>
      <c r="H6" s="441"/>
      <c r="I6" s="678" t="s">
        <v>33</v>
      </c>
      <c r="J6" s="679"/>
      <c r="K6" s="679"/>
      <c r="L6" s="679"/>
      <c r="M6" s="679"/>
      <c r="N6" s="679"/>
      <c r="O6" s="680"/>
    </row>
    <row r="7" spans="1:16" ht="16.5" thickBot="1">
      <c r="A7" s="684" t="s">
        <v>171</v>
      </c>
      <c r="B7" s="685"/>
      <c r="C7" s="685"/>
      <c r="D7" s="685"/>
      <c r="E7" s="685"/>
      <c r="F7" s="685"/>
      <c r="G7" s="685"/>
      <c r="H7" s="686"/>
      <c r="I7" s="681"/>
      <c r="J7" s="682"/>
      <c r="K7" s="682"/>
      <c r="L7" s="682"/>
      <c r="M7" s="682"/>
      <c r="N7" s="682"/>
      <c r="O7" s="683"/>
    </row>
    <row r="8" spans="1:16" ht="15.75" thickBot="1">
      <c r="A8" s="505" t="s">
        <v>34</v>
      </c>
      <c r="B8" s="506"/>
      <c r="C8" s="506"/>
      <c r="D8" s="4" t="s">
        <v>38</v>
      </c>
      <c r="E8" s="5" t="s">
        <v>35</v>
      </c>
      <c r="F8" s="5" t="s">
        <v>36</v>
      </c>
      <c r="G8" s="5" t="s">
        <v>37</v>
      </c>
      <c r="H8" s="81"/>
      <c r="I8" s="553" t="s">
        <v>34</v>
      </c>
      <c r="J8" s="554"/>
      <c r="K8" s="554"/>
      <c r="L8" s="555"/>
      <c r="M8" s="5" t="s">
        <v>35</v>
      </c>
      <c r="N8" s="5" t="s">
        <v>36</v>
      </c>
      <c r="O8" s="6" t="s">
        <v>37</v>
      </c>
    </row>
    <row r="9" spans="1:16">
      <c r="A9" s="507" t="s">
        <v>111</v>
      </c>
      <c r="B9" s="508"/>
      <c r="C9" s="508"/>
      <c r="D9" s="103" t="s">
        <v>59</v>
      </c>
      <c r="E9" s="35">
        <v>12</v>
      </c>
      <c r="F9" s="104" t="s">
        <v>112</v>
      </c>
      <c r="G9" s="58"/>
      <c r="H9" s="143" t="s">
        <v>86</v>
      </c>
      <c r="I9" s="690" t="s">
        <v>18</v>
      </c>
      <c r="J9" s="691"/>
      <c r="K9" s="691"/>
      <c r="L9" s="691"/>
      <c r="M9" s="35">
        <f>E10</f>
        <v>0.96</v>
      </c>
      <c r="N9" s="35">
        <f>F10</f>
        <v>30</v>
      </c>
      <c r="O9" s="84">
        <f t="shared" ref="O9:O30" si="0">M9*N9</f>
        <v>28.799999999999997</v>
      </c>
    </row>
    <row r="10" spans="1:16">
      <c r="A10" s="495" t="s">
        <v>18</v>
      </c>
      <c r="B10" s="482"/>
      <c r="C10" s="482"/>
      <c r="D10" s="7">
        <v>0.08</v>
      </c>
      <c r="E10" s="7">
        <f>D10*E9</f>
        <v>0.96</v>
      </c>
      <c r="F10" s="7">
        <f>Д.П.!F10</f>
        <v>30</v>
      </c>
      <c r="G10" s="189">
        <f t="shared" ref="G10:G17" si="1">E10*F10</f>
        <v>28.799999999999997</v>
      </c>
      <c r="H10" s="57"/>
      <c r="I10" s="458" t="str">
        <f>A11</f>
        <v>фасоль</v>
      </c>
      <c r="J10" s="408"/>
      <c r="K10" s="408"/>
      <c r="L10" s="408"/>
      <c r="M10" s="1">
        <f>E11</f>
        <v>0.72</v>
      </c>
      <c r="N10" s="3">
        <f>F11</f>
        <v>150</v>
      </c>
      <c r="O10" s="114">
        <f t="shared" si="0"/>
        <v>108</v>
      </c>
    </row>
    <row r="11" spans="1:16">
      <c r="A11" s="495" t="str">
        <f>Д.П.!A11</f>
        <v>фасоль</v>
      </c>
      <c r="B11" s="482"/>
      <c r="C11" s="482"/>
      <c r="D11" s="14">
        <v>0.06</v>
      </c>
      <c r="E11" s="7">
        <f>D11*E9</f>
        <v>0.72</v>
      </c>
      <c r="F11" s="7">
        <f>Д.П.!F11</f>
        <v>150</v>
      </c>
      <c r="G11" s="189">
        <f t="shared" si="1"/>
        <v>108</v>
      </c>
      <c r="H11" s="144"/>
      <c r="I11" s="458" t="str">
        <f>A12</f>
        <v>лук репчатый</v>
      </c>
      <c r="J11" s="408"/>
      <c r="K11" s="408"/>
      <c r="L11" s="408"/>
      <c r="M11" s="323">
        <f>E12+E21+E39</f>
        <v>0.8640000000000001</v>
      </c>
      <c r="N11" s="3">
        <f>F12</f>
        <v>55</v>
      </c>
      <c r="O11" s="114">
        <f t="shared" si="0"/>
        <v>47.52</v>
      </c>
    </row>
    <row r="12" spans="1:16">
      <c r="A12" s="495" t="s">
        <v>40</v>
      </c>
      <c r="B12" s="482"/>
      <c r="C12" s="482"/>
      <c r="D12" s="7">
        <v>1.2E-2</v>
      </c>
      <c r="E12" s="7">
        <f>D12*E9</f>
        <v>0.14400000000000002</v>
      </c>
      <c r="F12" s="7">
        <f>Д.П.!F12</f>
        <v>55</v>
      </c>
      <c r="G12" s="189">
        <f t="shared" si="1"/>
        <v>7.9200000000000008</v>
      </c>
      <c r="H12" s="57"/>
      <c r="I12" s="458" t="str">
        <f>A13</f>
        <v>морковь</v>
      </c>
      <c r="J12" s="408"/>
      <c r="K12" s="408"/>
      <c r="L12" s="408"/>
      <c r="M12" s="323">
        <f>E13+E40</f>
        <v>0.44400000000000001</v>
      </c>
      <c r="N12" s="3">
        <f>F13</f>
        <v>65</v>
      </c>
      <c r="O12" s="114">
        <f t="shared" si="0"/>
        <v>28.86</v>
      </c>
    </row>
    <row r="13" spans="1:16">
      <c r="A13" s="495" t="s">
        <v>41</v>
      </c>
      <c r="B13" s="482"/>
      <c r="C13" s="482"/>
      <c r="D13" s="14">
        <v>1.2E-2</v>
      </c>
      <c r="E13" s="7">
        <f>D13*E9</f>
        <v>0.14400000000000002</v>
      </c>
      <c r="F13" s="7">
        <f>Д.П.!F13</f>
        <v>65</v>
      </c>
      <c r="G13" s="189">
        <f t="shared" si="1"/>
        <v>9.3600000000000012</v>
      </c>
      <c r="H13" s="57"/>
      <c r="I13" s="396" t="str">
        <f>A26</f>
        <v>помидоры свежие</v>
      </c>
      <c r="J13" s="397"/>
      <c r="K13" s="397"/>
      <c r="L13" s="398"/>
      <c r="M13" s="1">
        <f>E26</f>
        <v>0</v>
      </c>
      <c r="N13" s="3">
        <f>F26</f>
        <v>160</v>
      </c>
      <c r="O13" s="114">
        <f t="shared" si="0"/>
        <v>0</v>
      </c>
    </row>
    <row r="14" spans="1:16">
      <c r="A14" s="495" t="s">
        <v>19</v>
      </c>
      <c r="B14" s="482"/>
      <c r="C14" s="482"/>
      <c r="D14" s="7">
        <v>5.0000000000000001E-3</v>
      </c>
      <c r="E14" s="7">
        <f>D14*E9</f>
        <v>0.06</v>
      </c>
      <c r="F14" s="7">
        <f>ГПД!F14</f>
        <v>162.18</v>
      </c>
      <c r="G14" s="189">
        <f t="shared" si="1"/>
        <v>9.7308000000000003</v>
      </c>
      <c r="H14" s="57"/>
      <c r="I14" s="458" t="str">
        <f>A14</f>
        <v>масло растительное</v>
      </c>
      <c r="J14" s="408"/>
      <c r="K14" s="408"/>
      <c r="L14" s="408"/>
      <c r="M14" s="325">
        <f>E14+E22+E32+E42</f>
        <v>0.44999999999999996</v>
      </c>
      <c r="N14" s="3">
        <f>F14</f>
        <v>162.18</v>
      </c>
      <c r="O14" s="114">
        <f t="shared" si="0"/>
        <v>72.980999999999995</v>
      </c>
    </row>
    <row r="15" spans="1:16">
      <c r="A15" s="495" t="s">
        <v>69</v>
      </c>
      <c r="B15" s="482"/>
      <c r="C15" s="482"/>
      <c r="D15" s="7">
        <v>2.7E-2</v>
      </c>
      <c r="E15" s="7">
        <v>0.2</v>
      </c>
      <c r="F15" s="7">
        <f>Д.П.!F15</f>
        <v>500</v>
      </c>
      <c r="G15" s="189">
        <f t="shared" si="1"/>
        <v>100</v>
      </c>
      <c r="H15" s="57"/>
      <c r="I15" s="458" t="str">
        <f>A15</f>
        <v>мясо</v>
      </c>
      <c r="J15" s="408"/>
      <c r="K15" s="408"/>
      <c r="L15" s="408"/>
      <c r="M15" s="1">
        <f>E15+E19</f>
        <v>1.2</v>
      </c>
      <c r="N15" s="3">
        <f>F15</f>
        <v>500</v>
      </c>
      <c r="O15" s="114">
        <f t="shared" si="0"/>
        <v>600</v>
      </c>
    </row>
    <row r="16" spans="1:16">
      <c r="A16" s="458" t="s">
        <v>162</v>
      </c>
      <c r="B16" s="482"/>
      <c r="C16" s="482"/>
      <c r="D16" s="7">
        <v>1E-3</v>
      </c>
      <c r="E16" s="7">
        <v>0</v>
      </c>
      <c r="F16" s="7">
        <f>Д.П.!F16</f>
        <v>200</v>
      </c>
      <c r="G16" s="189">
        <f t="shared" si="1"/>
        <v>0</v>
      </c>
      <c r="H16" s="57"/>
      <c r="I16" s="458" t="str">
        <f>A16</f>
        <v>зелень укроп</v>
      </c>
      <c r="J16" s="408"/>
      <c r="K16" s="408"/>
      <c r="L16" s="408"/>
      <c r="M16" s="1">
        <f>E16</f>
        <v>0</v>
      </c>
      <c r="N16" s="3">
        <f>F16</f>
        <v>200</v>
      </c>
      <c r="O16" s="114">
        <f t="shared" si="0"/>
        <v>0</v>
      </c>
    </row>
    <row r="17" spans="1:17">
      <c r="A17" s="428" t="s">
        <v>25</v>
      </c>
      <c r="B17" s="429"/>
      <c r="C17" s="429"/>
      <c r="D17" s="7">
        <v>3.0000000000000001E-3</v>
      </c>
      <c r="E17" s="7">
        <v>0</v>
      </c>
      <c r="F17" s="7">
        <f>Д.П.!F17</f>
        <v>20</v>
      </c>
      <c r="G17" s="189">
        <f t="shared" si="1"/>
        <v>0</v>
      </c>
      <c r="H17" s="57"/>
      <c r="I17" s="458" t="str">
        <f>A17</f>
        <v>соль</v>
      </c>
      <c r="J17" s="408"/>
      <c r="K17" s="408"/>
      <c r="L17" s="408"/>
      <c r="M17" s="1">
        <f>E17</f>
        <v>0</v>
      </c>
      <c r="N17" s="3">
        <f>F17</f>
        <v>20</v>
      </c>
      <c r="O17" s="114">
        <f t="shared" si="0"/>
        <v>0</v>
      </c>
    </row>
    <row r="18" spans="1:17">
      <c r="A18" s="428" t="s">
        <v>150</v>
      </c>
      <c r="B18" s="429"/>
      <c r="C18" s="429"/>
      <c r="D18" s="7" t="s">
        <v>117</v>
      </c>
      <c r="E18" s="7"/>
      <c r="F18" s="221" t="s">
        <v>116</v>
      </c>
      <c r="G18" s="190"/>
      <c r="H18" s="57"/>
      <c r="I18" s="476" t="str">
        <f>A23</f>
        <v>яйцо столовое</v>
      </c>
      <c r="J18" s="477"/>
      <c r="K18" s="477"/>
      <c r="L18" s="477"/>
      <c r="M18" s="12">
        <f>E23</f>
        <v>2</v>
      </c>
      <c r="N18" s="12">
        <f>F23</f>
        <v>7</v>
      </c>
      <c r="O18" s="142">
        <f t="shared" si="0"/>
        <v>14</v>
      </c>
    </row>
    <row r="19" spans="1:17">
      <c r="A19" s="495" t="s">
        <v>158</v>
      </c>
      <c r="B19" s="482"/>
      <c r="C19" s="482"/>
      <c r="D19" s="7">
        <v>0.06</v>
      </c>
      <c r="E19" s="7">
        <v>1</v>
      </c>
      <c r="F19" s="7">
        <v>500</v>
      </c>
      <c r="G19" s="189">
        <f t="shared" ref="G19:G24" si="2">E19*F19</f>
        <v>500</v>
      </c>
      <c r="H19" s="57"/>
      <c r="I19" s="476" t="str">
        <f>A24</f>
        <v>масло сливочное</v>
      </c>
      <c r="J19" s="477"/>
      <c r="K19" s="477"/>
      <c r="L19" s="477"/>
      <c r="M19" s="12">
        <f>E24+E28</f>
        <v>0.156</v>
      </c>
      <c r="N19" s="12">
        <f>F24</f>
        <v>975.5</v>
      </c>
      <c r="O19" s="142">
        <f t="shared" si="0"/>
        <v>152.178</v>
      </c>
    </row>
    <row r="20" spans="1:17">
      <c r="A20" s="495" t="s">
        <v>118</v>
      </c>
      <c r="B20" s="482"/>
      <c r="C20" s="482"/>
      <c r="D20" s="7">
        <v>0.01</v>
      </c>
      <c r="E20" s="7">
        <v>0</v>
      </c>
      <c r="F20" s="7">
        <v>0</v>
      </c>
      <c r="G20" s="189">
        <f t="shared" si="2"/>
        <v>0</v>
      </c>
      <c r="H20" s="57"/>
      <c r="I20" s="476" t="str">
        <f>A31</f>
        <v>макароны.</v>
      </c>
      <c r="J20" s="477"/>
      <c r="K20" s="477"/>
      <c r="L20" s="477"/>
      <c r="M20" s="12">
        <f>E31</f>
        <v>0.61199999999999999</v>
      </c>
      <c r="N20" s="12">
        <f>F31</f>
        <v>50.98</v>
      </c>
      <c r="O20" s="142">
        <f t="shared" si="0"/>
        <v>31.199759999999998</v>
      </c>
    </row>
    <row r="21" spans="1:17">
      <c r="A21" s="495" t="s">
        <v>40</v>
      </c>
      <c r="B21" s="482"/>
      <c r="C21" s="482"/>
      <c r="D21" s="7">
        <v>3.5000000000000003E-2</v>
      </c>
      <c r="E21" s="7">
        <f>D21*E9</f>
        <v>0.42000000000000004</v>
      </c>
      <c r="F21" s="7">
        <f>F12</f>
        <v>55</v>
      </c>
      <c r="G21" s="189">
        <f t="shared" si="2"/>
        <v>23.1</v>
      </c>
      <c r="H21" s="57"/>
      <c r="I21" s="476" t="str">
        <f>A34</f>
        <v>компотная смесь</v>
      </c>
      <c r="J21" s="477"/>
      <c r="K21" s="477"/>
      <c r="L21" s="477"/>
      <c r="M21" s="12">
        <f>E34</f>
        <v>0.24</v>
      </c>
      <c r="N21" s="12">
        <f>F34</f>
        <v>230</v>
      </c>
      <c r="O21" s="142">
        <f t="shared" si="0"/>
        <v>55.199999999999996</v>
      </c>
    </row>
    <row r="22" spans="1:17">
      <c r="A22" s="495" t="s">
        <v>19</v>
      </c>
      <c r="B22" s="482"/>
      <c r="C22" s="482"/>
      <c r="D22" s="7">
        <v>0.01</v>
      </c>
      <c r="E22" s="7">
        <f>D22*E9</f>
        <v>0.12</v>
      </c>
      <c r="F22" s="7">
        <f>F14</f>
        <v>162.18</v>
      </c>
      <c r="G22" s="145">
        <f t="shared" si="2"/>
        <v>19.461600000000001</v>
      </c>
      <c r="H22" s="57"/>
      <c r="I22" s="476">
        <f>A44</f>
        <v>0</v>
      </c>
      <c r="J22" s="477"/>
      <c r="K22" s="477"/>
      <c r="L22" s="477"/>
      <c r="M22" s="12">
        <f>E44</f>
        <v>0</v>
      </c>
      <c r="N22" s="12">
        <f>F44</f>
        <v>0</v>
      </c>
      <c r="O22" s="142">
        <f t="shared" si="0"/>
        <v>0</v>
      </c>
    </row>
    <row r="23" spans="1:17">
      <c r="A23" s="495" t="s">
        <v>39</v>
      </c>
      <c r="B23" s="482"/>
      <c r="C23" s="482"/>
      <c r="D23" s="7">
        <v>8.0000000000000002E-3</v>
      </c>
      <c r="E23" s="7">
        <v>2</v>
      </c>
      <c r="F23" s="7">
        <v>7</v>
      </c>
      <c r="G23" s="189">
        <f t="shared" si="2"/>
        <v>14</v>
      </c>
      <c r="H23" s="57"/>
      <c r="I23" s="459" t="str">
        <f>A35</f>
        <v>сахар</v>
      </c>
      <c r="J23" s="460"/>
      <c r="K23" s="460"/>
      <c r="L23" s="497"/>
      <c r="M23" s="324">
        <f>E29+E35+E41</f>
        <v>0.28999999999999998</v>
      </c>
      <c r="N23" s="12">
        <f>F35</f>
        <v>75</v>
      </c>
      <c r="O23" s="142">
        <f t="shared" si="0"/>
        <v>21.75</v>
      </c>
    </row>
    <row r="24" spans="1:17">
      <c r="A24" s="495" t="s">
        <v>17</v>
      </c>
      <c r="B24" s="482"/>
      <c r="C24" s="482"/>
      <c r="D24" s="7">
        <v>8.0000000000000002E-3</v>
      </c>
      <c r="E24" s="7">
        <f>D24*E9</f>
        <v>9.6000000000000002E-2</v>
      </c>
      <c r="F24" s="7">
        <v>975.5</v>
      </c>
      <c r="G24" s="189">
        <f t="shared" si="2"/>
        <v>93.647999999999996</v>
      </c>
      <c r="H24" s="57"/>
      <c r="I24" s="459" t="str">
        <f>A27</f>
        <v>мука</v>
      </c>
      <c r="J24" s="460"/>
      <c r="K24" s="460"/>
      <c r="L24" s="497"/>
      <c r="M24" s="12">
        <f>E27</f>
        <v>0.06</v>
      </c>
      <c r="N24" s="12">
        <f>F27</f>
        <v>39</v>
      </c>
      <c r="O24" s="142">
        <f t="shared" si="0"/>
        <v>2.34</v>
      </c>
    </row>
    <row r="25" spans="1:17">
      <c r="A25" s="428"/>
      <c r="B25" s="429"/>
      <c r="C25" s="429"/>
      <c r="D25" s="7">
        <v>50</v>
      </c>
      <c r="E25" s="7"/>
      <c r="F25" s="31" t="s">
        <v>119</v>
      </c>
      <c r="G25" s="189"/>
      <c r="H25" s="57"/>
      <c r="I25" s="229">
        <f>A43</f>
        <v>0</v>
      </c>
      <c r="J25" s="230"/>
      <c r="K25" s="230"/>
      <c r="L25" s="235"/>
      <c r="M25" s="12">
        <f>E43</f>
        <v>0</v>
      </c>
      <c r="N25" s="12">
        <f>F43</f>
        <v>0</v>
      </c>
      <c r="O25" s="142">
        <f t="shared" si="0"/>
        <v>0</v>
      </c>
    </row>
    <row r="26" spans="1:17">
      <c r="A26" s="396" t="s">
        <v>161</v>
      </c>
      <c r="B26" s="453"/>
      <c r="C26" s="454"/>
      <c r="D26" s="7">
        <v>0.1</v>
      </c>
      <c r="E26" s="7">
        <v>0</v>
      </c>
      <c r="F26" s="140">
        <v>160</v>
      </c>
      <c r="G26" s="189">
        <f>E26*F26</f>
        <v>0</v>
      </c>
      <c r="H26" s="57"/>
      <c r="I26" s="258">
        <f>A45</f>
        <v>0</v>
      </c>
      <c r="J26" s="259"/>
      <c r="K26" s="259"/>
      <c r="L26" s="260"/>
      <c r="M26" s="261">
        <f>E45</f>
        <v>0</v>
      </c>
      <c r="N26" s="261">
        <f>F45</f>
        <v>0</v>
      </c>
      <c r="O26" s="142">
        <f t="shared" si="0"/>
        <v>0</v>
      </c>
    </row>
    <row r="27" spans="1:17">
      <c r="A27" s="428" t="s">
        <v>23</v>
      </c>
      <c r="B27" s="429"/>
      <c r="C27" s="429"/>
      <c r="D27" s="7">
        <v>5.0000000000000001E-3</v>
      </c>
      <c r="E27" s="7">
        <f>D27*E9</f>
        <v>0.06</v>
      </c>
      <c r="F27" s="15">
        <v>39</v>
      </c>
      <c r="G27" s="115">
        <f>E27*F27</f>
        <v>2.34</v>
      </c>
      <c r="H27" s="57"/>
      <c r="I27" s="258" t="str">
        <f>A37</f>
        <v>капуста свежая</v>
      </c>
      <c r="J27" s="259"/>
      <c r="K27" s="259"/>
      <c r="L27" s="260"/>
      <c r="M27" s="322">
        <f>E37</f>
        <v>1.5</v>
      </c>
      <c r="N27" s="322">
        <f>F37</f>
        <v>45</v>
      </c>
      <c r="O27" s="142">
        <f t="shared" si="0"/>
        <v>67.5</v>
      </c>
    </row>
    <row r="28" spans="1:17">
      <c r="A28" s="495" t="s">
        <v>17</v>
      </c>
      <c r="B28" s="482"/>
      <c r="C28" s="482"/>
      <c r="D28" s="7">
        <v>5.0000000000000001E-3</v>
      </c>
      <c r="E28" s="7">
        <f>D28*E9</f>
        <v>0.06</v>
      </c>
      <c r="F28" s="7">
        <f>F24</f>
        <v>975.5</v>
      </c>
      <c r="G28" s="189">
        <f>E28*F28</f>
        <v>58.53</v>
      </c>
      <c r="H28" s="57"/>
      <c r="I28" s="258" t="str">
        <f>A38</f>
        <v>огурцы свежие</v>
      </c>
      <c r="J28" s="259"/>
      <c r="K28" s="259"/>
      <c r="L28" s="260"/>
      <c r="M28" s="322">
        <f>E38</f>
        <v>0</v>
      </c>
      <c r="N28" s="322">
        <f>F38</f>
        <v>160</v>
      </c>
      <c r="O28" s="142">
        <f t="shared" si="0"/>
        <v>0</v>
      </c>
    </row>
    <row r="29" spans="1:17">
      <c r="A29" s="495" t="s">
        <v>24</v>
      </c>
      <c r="B29" s="482"/>
      <c r="C29" s="482"/>
      <c r="D29" s="7">
        <v>0.02</v>
      </c>
      <c r="E29" s="7">
        <v>0</v>
      </c>
      <c r="F29" s="7">
        <f>ГПД!Q25</f>
        <v>0</v>
      </c>
      <c r="G29" s="189">
        <f>E29*F29</f>
        <v>0</v>
      </c>
      <c r="H29" s="57"/>
      <c r="I29" s="258"/>
      <c r="J29" s="259"/>
      <c r="K29" s="259"/>
      <c r="L29" s="260"/>
      <c r="M29" s="261"/>
      <c r="N29" s="261"/>
      <c r="O29" s="142">
        <f t="shared" si="0"/>
        <v>0</v>
      </c>
    </row>
    <row r="30" spans="1:17">
      <c r="A30" s="428" t="s">
        <v>84</v>
      </c>
      <c r="B30" s="429"/>
      <c r="C30" s="429"/>
      <c r="D30" s="7">
        <v>150</v>
      </c>
      <c r="E30" s="7"/>
      <c r="F30" s="31" t="s">
        <v>113</v>
      </c>
      <c r="G30" s="115"/>
      <c r="H30" s="57"/>
      <c r="I30" s="251"/>
      <c r="J30" s="252"/>
      <c r="K30" s="252"/>
      <c r="L30" s="254"/>
      <c r="M30" s="12"/>
      <c r="N30" s="12"/>
      <c r="O30" s="142">
        <f t="shared" si="0"/>
        <v>0</v>
      </c>
    </row>
    <row r="31" spans="1:17">
      <c r="A31" s="495" t="s">
        <v>83</v>
      </c>
      <c r="B31" s="482"/>
      <c r="C31" s="482"/>
      <c r="D31" s="7">
        <v>5.0999999999999997E-2</v>
      </c>
      <c r="E31" s="7">
        <f>D31*E9</f>
        <v>0.61199999999999999</v>
      </c>
      <c r="F31" s="7">
        <f>ГПД!F30</f>
        <v>50.98</v>
      </c>
      <c r="G31" s="189">
        <f>E31*F31</f>
        <v>31.199759999999998</v>
      </c>
      <c r="H31" s="57"/>
      <c r="I31" s="251"/>
      <c r="J31" s="252"/>
      <c r="K31" s="252"/>
      <c r="L31" s="254"/>
      <c r="M31" s="12"/>
      <c r="N31" s="12"/>
      <c r="O31" s="142"/>
    </row>
    <row r="32" spans="1:17">
      <c r="A32" s="495" t="s">
        <v>19</v>
      </c>
      <c r="B32" s="482"/>
      <c r="C32" s="482"/>
      <c r="D32" s="7">
        <v>0.01</v>
      </c>
      <c r="E32" s="7">
        <f>D32*E9</f>
        <v>0.12</v>
      </c>
      <c r="F32" s="7">
        <f>F22</f>
        <v>162.18</v>
      </c>
      <c r="G32" s="189">
        <f>E32*F32</f>
        <v>19.461600000000001</v>
      </c>
      <c r="H32" s="57"/>
      <c r="I32" s="459"/>
      <c r="J32" s="460"/>
      <c r="K32" s="460"/>
      <c r="L32" s="497"/>
      <c r="M32" s="12"/>
      <c r="N32" s="12"/>
      <c r="O32" s="133">
        <f>SUM(O9:O31)</f>
        <v>1230.3287599999999</v>
      </c>
      <c r="Q32" s="16">
        <f>G46-O32</f>
        <v>0</v>
      </c>
    </row>
    <row r="33" spans="1:15">
      <c r="A33" s="428" t="str">
        <f>ГПД!A32</f>
        <v xml:space="preserve">компот </v>
      </c>
      <c r="B33" s="429"/>
      <c r="C33" s="429"/>
      <c r="D33" s="7">
        <v>200</v>
      </c>
      <c r="E33" s="7"/>
      <c r="F33" s="31" t="s">
        <v>126</v>
      </c>
      <c r="G33" s="189"/>
      <c r="H33" s="57"/>
      <c r="I33" s="113"/>
      <c r="J33" s="72"/>
      <c r="K33" s="72"/>
      <c r="L33" s="75"/>
      <c r="M33" s="12"/>
      <c r="N33" s="12"/>
      <c r="O33" s="142"/>
    </row>
    <row r="34" spans="1:15">
      <c r="A34" s="428" t="str">
        <f>ГПД!A33</f>
        <v>компотная смесь</v>
      </c>
      <c r="B34" s="429"/>
      <c r="C34" s="429"/>
      <c r="D34" s="7">
        <v>0.02</v>
      </c>
      <c r="E34" s="7">
        <f>D34*E9</f>
        <v>0.24</v>
      </c>
      <c r="F34" s="7">
        <v>230</v>
      </c>
      <c r="G34" s="189">
        <f>E34*F34</f>
        <v>55.199999999999996</v>
      </c>
      <c r="H34" s="57"/>
      <c r="I34" s="113"/>
      <c r="J34" s="72"/>
      <c r="K34" s="72"/>
      <c r="L34" s="75"/>
      <c r="M34" s="12"/>
      <c r="N34" s="12"/>
      <c r="O34" s="142"/>
    </row>
    <row r="35" spans="1:15">
      <c r="A35" s="428" t="s">
        <v>24</v>
      </c>
      <c r="B35" s="429"/>
      <c r="C35" s="429"/>
      <c r="D35" s="7">
        <v>0.02</v>
      </c>
      <c r="E35" s="7">
        <f>D35*E9</f>
        <v>0.24</v>
      </c>
      <c r="F35" s="7">
        <f>ГПД!F34</f>
        <v>75</v>
      </c>
      <c r="G35" s="189">
        <f>E35*F35</f>
        <v>18</v>
      </c>
      <c r="H35" s="57"/>
      <c r="I35" s="476"/>
      <c r="J35" s="477"/>
      <c r="K35" s="477"/>
      <c r="L35" s="677"/>
      <c r="M35" s="12"/>
      <c r="N35" s="12"/>
      <c r="O35" s="142"/>
    </row>
    <row r="36" spans="1:15">
      <c r="A36" s="674" t="s">
        <v>114</v>
      </c>
      <c r="B36" s="675"/>
      <c r="C36" s="676"/>
      <c r="D36" s="303">
        <v>50</v>
      </c>
      <c r="E36" s="304"/>
      <c r="F36" s="305" t="s">
        <v>74</v>
      </c>
      <c r="G36" s="306"/>
      <c r="H36" s="57"/>
      <c r="I36" s="673" t="s">
        <v>120</v>
      </c>
      <c r="J36" s="673"/>
      <c r="K36" s="673"/>
      <c r="L36" s="673"/>
      <c r="M36" s="10"/>
      <c r="N36" s="1"/>
      <c r="O36" s="114"/>
    </row>
    <row r="37" spans="1:15">
      <c r="A37" s="545" t="s">
        <v>168</v>
      </c>
      <c r="B37" s="546"/>
      <c r="C37" s="547"/>
      <c r="D37" s="307">
        <v>0.1</v>
      </c>
      <c r="E37" s="308">
        <v>1.5</v>
      </c>
      <c r="F37" s="303">
        <f>ГПД!F36</f>
        <v>45</v>
      </c>
      <c r="G37" s="306">
        <f t="shared" ref="G37:G42" si="3">E37*F37</f>
        <v>67.5</v>
      </c>
      <c r="H37" s="57"/>
      <c r="I37" s="670"/>
      <c r="J37" s="671"/>
      <c r="K37" s="671"/>
      <c r="L37" s="672"/>
      <c r="M37" s="1"/>
      <c r="N37" s="1"/>
      <c r="O37" s="114"/>
    </row>
    <row r="38" spans="1:15">
      <c r="A38" s="545" t="s">
        <v>124</v>
      </c>
      <c r="B38" s="546"/>
      <c r="C38" s="547"/>
      <c r="D38" s="307">
        <v>0.03</v>
      </c>
      <c r="E38" s="308">
        <v>0</v>
      </c>
      <c r="F38" s="303">
        <f>ГПД!F37</f>
        <v>160</v>
      </c>
      <c r="G38" s="306">
        <f t="shared" si="3"/>
        <v>0</v>
      </c>
      <c r="H38" s="57"/>
      <c r="I38" s="402"/>
      <c r="J38" s="402"/>
      <c r="K38" s="402"/>
      <c r="L38" s="402"/>
      <c r="M38" s="11"/>
      <c r="N38" s="1"/>
      <c r="O38" s="1"/>
    </row>
    <row r="39" spans="1:15">
      <c r="A39" s="545" t="s">
        <v>40</v>
      </c>
      <c r="B39" s="546"/>
      <c r="C39" s="547"/>
      <c r="D39" s="307">
        <v>1.7000000000000001E-2</v>
      </c>
      <c r="E39" s="309">
        <v>0.3</v>
      </c>
      <c r="F39" s="303">
        <f>ГПД!F38</f>
        <v>55</v>
      </c>
      <c r="G39" s="306">
        <f t="shared" si="3"/>
        <v>16.5</v>
      </c>
      <c r="I39" s="402"/>
      <c r="J39" s="402"/>
      <c r="K39" s="402"/>
      <c r="L39" s="402"/>
      <c r="M39" s="1"/>
      <c r="N39" s="1"/>
      <c r="O39" s="1"/>
    </row>
    <row r="40" spans="1:15">
      <c r="A40" s="545" t="s">
        <v>41</v>
      </c>
      <c r="B40" s="546"/>
      <c r="C40" s="547"/>
      <c r="D40" s="307">
        <v>1.7000000000000001E-2</v>
      </c>
      <c r="E40" s="309">
        <v>0.3</v>
      </c>
      <c r="F40" s="303">
        <f>ГПД!F39</f>
        <v>65</v>
      </c>
      <c r="G40" s="306">
        <f t="shared" si="3"/>
        <v>19.5</v>
      </c>
      <c r="I40" s="402"/>
      <c r="J40" s="402"/>
      <c r="K40" s="402"/>
      <c r="L40" s="402"/>
      <c r="M40" s="1"/>
      <c r="N40" s="1"/>
      <c r="O40" s="1"/>
    </row>
    <row r="41" spans="1:15">
      <c r="A41" s="545" t="s">
        <v>85</v>
      </c>
      <c r="B41" s="546"/>
      <c r="C41" s="547"/>
      <c r="D41" s="307">
        <v>3.0000000000000001E-3</v>
      </c>
      <c r="E41" s="308">
        <v>0.05</v>
      </c>
      <c r="F41" s="303">
        <f>ГПД!F40</f>
        <v>75</v>
      </c>
      <c r="G41" s="306">
        <f t="shared" si="3"/>
        <v>3.75</v>
      </c>
      <c r="I41" s="402"/>
      <c r="J41" s="402"/>
      <c r="K41" s="402"/>
      <c r="L41" s="402"/>
      <c r="M41" s="1"/>
      <c r="N41" s="1"/>
      <c r="O41" s="1"/>
    </row>
    <row r="42" spans="1:15">
      <c r="A42" s="545" t="s">
        <v>19</v>
      </c>
      <c r="B42" s="546"/>
      <c r="C42" s="547"/>
      <c r="D42" s="307">
        <v>0.01</v>
      </c>
      <c r="E42" s="308">
        <v>0.15</v>
      </c>
      <c r="F42" s="303">
        <f>ГПД!F41</f>
        <v>162.18</v>
      </c>
      <c r="G42" s="306">
        <f t="shared" si="3"/>
        <v>24.327000000000002</v>
      </c>
      <c r="I42" s="402"/>
      <c r="J42" s="402"/>
      <c r="K42" s="402"/>
      <c r="L42" s="402"/>
      <c r="M42" s="1"/>
      <c r="N42" s="1"/>
      <c r="O42" s="1"/>
    </row>
    <row r="43" spans="1:15">
      <c r="A43" s="545"/>
      <c r="B43" s="546"/>
      <c r="C43" s="547"/>
      <c r="D43" s="303"/>
      <c r="E43" s="303"/>
      <c r="F43" s="303"/>
      <c r="G43" s="310"/>
      <c r="I43" s="402"/>
      <c r="J43" s="402"/>
      <c r="K43" s="402"/>
      <c r="L43" s="402"/>
      <c r="M43" s="1"/>
      <c r="N43" s="1"/>
      <c r="O43" s="1"/>
    </row>
    <row r="44" spans="1:15">
      <c r="A44" s="459"/>
      <c r="B44" s="456"/>
      <c r="C44" s="457"/>
      <c r="D44" s="33"/>
      <c r="E44" s="33"/>
      <c r="F44" s="33"/>
      <c r="G44" s="189"/>
      <c r="I44" s="402"/>
      <c r="J44" s="402"/>
      <c r="K44" s="402"/>
      <c r="L44" s="402"/>
      <c r="M44" s="1"/>
      <c r="N44" s="1"/>
      <c r="O44" s="1"/>
    </row>
    <row r="45" spans="1:15">
      <c r="A45" s="253"/>
      <c r="B45" s="255"/>
      <c r="C45" s="256"/>
      <c r="D45" s="257"/>
      <c r="E45" s="257"/>
      <c r="F45" s="257"/>
      <c r="G45" s="189"/>
      <c r="I45" s="402"/>
      <c r="J45" s="402"/>
      <c r="K45" s="402"/>
      <c r="L45" s="402"/>
      <c r="M45" s="1"/>
      <c r="N45" s="1"/>
      <c r="O45" s="1"/>
    </row>
    <row r="46" spans="1:15" ht="15.75" thickBot="1">
      <c r="A46" s="667"/>
      <c r="B46" s="668"/>
      <c r="C46" s="669"/>
      <c r="D46" s="89"/>
      <c r="E46" s="89"/>
      <c r="F46" s="89"/>
      <c r="G46" s="150">
        <f>SUM(G10:G45)</f>
        <v>1230.3287600000001</v>
      </c>
      <c r="I46" s="402"/>
      <c r="J46" s="402"/>
      <c r="K46" s="402"/>
      <c r="L46" s="402"/>
      <c r="M46" s="1"/>
      <c r="N46" s="1"/>
      <c r="O46" s="1"/>
    </row>
    <row r="47" spans="1:15">
      <c r="A47" s="188"/>
      <c r="B47" s="188"/>
      <c r="C47" s="188"/>
      <c r="D47" s="188"/>
      <c r="E47" s="188"/>
      <c r="F47" s="188"/>
      <c r="G47" s="239">
        <f>G46/E9</f>
        <v>102.52739666666668</v>
      </c>
    </row>
  </sheetData>
  <mergeCells count="77">
    <mergeCell ref="I43:L43"/>
    <mergeCell ref="I44:L44"/>
    <mergeCell ref="I45:L45"/>
    <mergeCell ref="I46:L46"/>
    <mergeCell ref="A9:C9"/>
    <mergeCell ref="I9:L9"/>
    <mergeCell ref="A16:C16"/>
    <mergeCell ref="I16:L16"/>
    <mergeCell ref="A10:C10"/>
    <mergeCell ref="I10:L10"/>
    <mergeCell ref="A11:C11"/>
    <mergeCell ref="I11:L11"/>
    <mergeCell ref="A12:C12"/>
    <mergeCell ref="I12:L12"/>
    <mergeCell ref="A13:C13"/>
    <mergeCell ref="A14:C14"/>
    <mergeCell ref="A1:H2"/>
    <mergeCell ref="I1:O2"/>
    <mergeCell ref="A3:H4"/>
    <mergeCell ref="I3:O4"/>
    <mergeCell ref="A5:H5"/>
    <mergeCell ref="I5:O5"/>
    <mergeCell ref="A6:H6"/>
    <mergeCell ref="I6:O7"/>
    <mergeCell ref="A7:H7"/>
    <mergeCell ref="A8:C8"/>
    <mergeCell ref="I8:L8"/>
    <mergeCell ref="I14:L14"/>
    <mergeCell ref="A15:C15"/>
    <mergeCell ref="I15:L15"/>
    <mergeCell ref="I13:L13"/>
    <mergeCell ref="A17:C17"/>
    <mergeCell ref="I17:L17"/>
    <mergeCell ref="A18:C18"/>
    <mergeCell ref="I18:L18"/>
    <mergeCell ref="A19:C19"/>
    <mergeCell ref="I19:L19"/>
    <mergeCell ref="A20:C20"/>
    <mergeCell ref="I20:L20"/>
    <mergeCell ref="A21:C21"/>
    <mergeCell ref="I21:L21"/>
    <mergeCell ref="A22:C22"/>
    <mergeCell ref="I22:L22"/>
    <mergeCell ref="A23:C23"/>
    <mergeCell ref="I23:L23"/>
    <mergeCell ref="A24:C24"/>
    <mergeCell ref="I24:L24"/>
    <mergeCell ref="A25:C25"/>
    <mergeCell ref="A26:C26"/>
    <mergeCell ref="A27:C27"/>
    <mergeCell ref="A28:C28"/>
    <mergeCell ref="I38:L38"/>
    <mergeCell ref="I35:L35"/>
    <mergeCell ref="A29:C29"/>
    <mergeCell ref="I32:L32"/>
    <mergeCell ref="A30:C30"/>
    <mergeCell ref="A31:C31"/>
    <mergeCell ref="A32:C32"/>
    <mergeCell ref="A33:C33"/>
    <mergeCell ref="A34:C34"/>
    <mergeCell ref="A35:C35"/>
    <mergeCell ref="A46:C46"/>
    <mergeCell ref="I39:L39"/>
    <mergeCell ref="I37:L37"/>
    <mergeCell ref="I36:L36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I40:L40"/>
    <mergeCell ref="I41:L41"/>
    <mergeCell ref="I42:L4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3</vt:i4>
      </vt:variant>
    </vt:vector>
  </HeadingPairs>
  <TitlesOfParts>
    <vt:vector size="12" baseType="lpstr">
      <vt:lpstr>ХЛЕБ</vt:lpstr>
      <vt:lpstr>мясо</vt:lpstr>
      <vt:lpstr>Б.П.</vt:lpstr>
      <vt:lpstr>Д.П.</vt:lpstr>
      <vt:lpstr>накладная</vt:lpstr>
      <vt:lpstr>ОВЗ</vt:lpstr>
      <vt:lpstr>ГПД</vt:lpstr>
      <vt:lpstr>выпечка</vt:lpstr>
      <vt:lpstr>СВО</vt:lpstr>
      <vt:lpstr>ГПД!Область_печати</vt:lpstr>
      <vt:lpstr>накладная!Область_печати</vt:lpstr>
      <vt:lpstr>ОВЗ!Область_печати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2025-11-27T10:25:29Z</cp:lastPrinted>
  <dcterms:created xsi:type="dcterms:W3CDTF">2016-01-28T11:45:21Z</dcterms:created>
  <dcterms:modified xsi:type="dcterms:W3CDTF">2025-11-27T12:02:26Z</dcterms:modified>
</cp:coreProperties>
</file>